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'NDPL'!$A$1:$Q$157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<sst xmlns="http://schemas.openxmlformats.org/spreadsheetml/2006/main" count="1454" uniqueCount="415">
  <si>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</si>
  <si>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</si>
  <si>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</si>
  <si>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</si>
  <si>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</si>
  <si>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</si>
  <si>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</si>
  <si>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</si>
  <si>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</si>
  <si>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</si>
  <si>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</si>
  <si>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</si>
  <si>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</si>
  <si>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</si>
  <si>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</si>
  <si>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</si>
  <si>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</si>
  <si>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</si>
  <si>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</si>
  <si>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</si>
  <si>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</si>
  <si>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</si>
  <si>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</si>
  <si>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</si>
  <si>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</si>
  <si>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</si>
  <si>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</si>
  <si>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</si>
  <si>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</si>
  <si>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</si>
  <si>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</si>
  <si>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</si>
  <si>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</si>
  <si>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</si>
  <si>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</si>
  <si>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</si>
  <si>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</si>
  <si>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</si>
  <si>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</si>
  <si>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</si>
  <si>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</si>
  <si>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</si>
  <si>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</si>
  <si>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</si>
  <si>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</si>
  <si>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</si>
  <si>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</si>
  <si>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</si>
  <si>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</si>
  <si>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</si>
  <si>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</si>
  <si>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</si>
  <si>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</si>
  <si>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</si>
  <si>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</si>
  <si>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</si>
  <si>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</si>
  <si>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</si>
  <si>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</si>
  <si>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</si>
  <si>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</si>
  <si>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</si>
  <si>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</si>
  <si>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</si>
  <si>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</si>
  <si>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</si>
  <si>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</si>
  <si>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</si>
  <si>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</si>
  <si>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</si>
  <si>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</si>
  <si>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</si>
  <si>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</si>
  <si>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</si>
  <si>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</si>
  <si>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</si>
  <si>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</si>
  <si>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</si>
  <si>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</si>
  <si>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</si>
  <si>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</si>
  <si>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</si>
  <si>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</si>
  <si>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</si>
  <si>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</si>
  <si>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</si>
  <si>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</si>
  <si>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</si>
  <si>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</si>
  <si>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</si>
  <si>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</si>
  <si>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</si>
  <si>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</si>
  <si>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</si>
  <si>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</si>
  <si>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</si>
  <si>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</si>
  <si>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</si>
  <si>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</si>
  <si>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</si>
  <si>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</si>
  <si>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</si>
  <si>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</si>
  <si>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</si>
  <si>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</si>
  <si>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</si>
  <si>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</si>
  <si>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</si>
  <si>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</si>
  <si>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</si>
  <si>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</si>
  <si>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</si>
  <si>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</si>
  <si>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</si>
  <si>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</si>
  <si>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</si>
  <si>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</si>
  <si>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</si>
  <si>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</si>
  <si>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</si>
  <si>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</si>
  <si>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</si>
  <si>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</si>
  <si>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</si>
  <si>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</si>
  <si>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</si>
  <si>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</si>
  <si>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</si>
  <si>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</si>
  <si>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</si>
  <si>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</si>
  <si>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</si>
  <si>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</si>
  <si>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</si>
  <si>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</si>
  <si>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</si>
  <si>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</si>
  <si>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</si>
  <si>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</si>
  <si>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</si>
  <si>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</si>
  <si>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</si>
  <si>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</si>
  <si>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</si>
  <si>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</si>
  <si>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</si>
  <si>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</si>
  <si>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</si>
  <si>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</si>
  <si>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</si>
  <si>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</si>
  <si>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</si>
  <si>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</si>
  <si>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</si>
  <si>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</si>
  <si>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</si>
  <si>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</si>
  <si>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</si>
  <si>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</si>
  <si>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</si>
  <si>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</si>
  <si>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</si>
  <si>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</si>
  <si>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</si>
  <si>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</si>
  <si>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</si>
  <si>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</si>
  <si>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</si>
  <si>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</si>
  <si>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</si>
  <si>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</si>
  <si>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</si>
  <si>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</si>
  <si>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</si>
  <si>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</si>
  <si>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</si>
  <si>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</si>
  <si>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</si>
  <si>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</si>
  <si>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</si>
  <si>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</si>
  <si>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</si>
  <si>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</si>
  <si>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</si>
  <si>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</si>
  <si>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</si>
  <si>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</si>
  <si>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</si>
  <si>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</si>
  <si>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</si>
  <si>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</si>
  <si>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</si>
  <si>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</si>
  <si>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</si>
  <si>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</si>
  <si>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</si>
  <si>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</si>
  <si>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</si>
  <si>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</si>
  <si>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</si>
  <si>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</si>
  <si>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</si>
  <si>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</si>
  <si>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</si>
  <si>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</si>
  <si>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</si>
  <si>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</si>
  <si>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</si>
  <si>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</si>
  <si>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</si>
  <si>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</si>
  <si>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</si>
  <si>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</si>
  <si>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</si>
  <si>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</si>
  <si>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</si>
  <si>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</si>
  <si>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</si>
  <si>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</si>
  <si>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</si>
  <si>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</si>
  <si>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</si>
  <si>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</si>
  <si>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</si>
  <si>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</si>
  <si>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</si>
  <si>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</si>
  <si>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</si>
  <si>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</si>
  <si>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</si>
  <si>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</si>
  <si>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</si>
  <si>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</si>
  <si>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</si>
  <si>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</si>
  <si>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</si>
  <si>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</si>
  <si>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</si>
  <si>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</si>
  <si>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</si>
  <si>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</si>
  <si>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</si>
  <si>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</si>
  <si>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</si>
  <si>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</si>
  <si>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</si>
  <si>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</si>
  <si>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</si>
  <si>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</si>
  <si>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</si>
  <si>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</si>
  <si>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</si>
  <si>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</si>
  <si>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</si>
  <si>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</si>
  <si>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</si>
  <si>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</si>
  <si>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</si>
  <si>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</si>
  <si>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</si>
  <si>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</si>
  <si>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</si>
  <si>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</si>
  <si>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</si>
  <si>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</si>
  <si>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</si>
  <si>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</si>
  <si>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</si>
  <si>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</si>
  <si>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</si>
  <si>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</si>
  <si>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</si>
  <si>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</si>
  <si>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</si>
  <si>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</si>
  <si>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</si>
  <si>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</si>
  <si>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</si>
  <si>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</si>
  <si>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</si>
  <si>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</si>
  <si>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</si>
  <si>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</si>
  <si>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</si>
  <si>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</si>
  <si>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</si>
  <si>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</si>
  <si>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</si>
  <si>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</si>
  <si>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</si>
  <si>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</si>
  <si>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</si>
  <si>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</si>
  <si>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</si>
  <si>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</si>
  <si>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</si>
  <si>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</si>
  <si>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</si>
  <si>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</si>
  <si>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</si>
  <si>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</si>
  <si>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</si>
  <si>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</si>
  <si>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</si>
  <si>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</si>
  <si>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</si>
  <si>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</si>
  <si>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</si>
  <si>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</si>
  <si>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</si>
  <si>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</si>
  <si>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</si>
  <si>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</si>
  <si>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</si>
  <si>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</si>
  <si>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</si>
  <si>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</si>
  <si>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</si>
  <si>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</si>
  <si>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</si>
  <si>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</si>
  <si>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</si>
  <si>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</si>
  <si>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</si>
  <si>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</si>
  <si>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</si>
  <si>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</si>
  <si>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</si>
  <si>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</si>
  <si>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</si>
  <si>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</si>
  <si>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</si>
  <si>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</si>
  <si>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</si>
  <si>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</si>
  <si>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</si>
  <si>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</si>
  <si>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</si>
  <si>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</si>
  <si>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</si>
  <si>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</si>
  <si>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</si>
  <si>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</si>
  <si>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</si>
  <si>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</si>
  <si>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</si>
  <si>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</si>
  <si>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</si>
  <si>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</si>
  <si>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</si>
  <si>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</si>
  <si>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</si>
  <si>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</si>
  <si>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</si>
  <si>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</si>
  <si>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</si>
  <si>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</si>
  <si>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</si>
  <si>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</si>
  <si>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</si>
  <si>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</si>
  <si>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</si>
  <si>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</si>
  <si>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</si>
  <si>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</si>
  <si>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</si>
  <si>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</si>
  <si>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</si>
  <si>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</si>
  <si>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</si>
  <si>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</si>
  <si>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</si>
  <si>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</si>
  <si>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</si>
  <si>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</si>
  <si>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</si>
  <si>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</si>
  <si>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</si>
  <si>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</si>
  <si>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</si>
  <si>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</si>
  <si>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</si>
  <si>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</si>
  <si>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</si>
  <si>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</si>
  <si>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</si>
  <si>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</si>
  <si>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</si>
  <si>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</si>
  <si>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</si>
  <si>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</si>
  <si>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</si>
  <si>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</si>
  <si>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</si>
  <si>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</si>
  <si>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</si>
  <si>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</si>
  <si>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O/G 33KV KIRTI NAGAR</t>
  </si>
  <si>
    <t>GHEBRA-NANGLOI</t>
  </si>
  <si>
    <t>66KV GHEBRA</t>
  </si>
  <si>
    <t>INTIAL READING 01/06/11</t>
  </si>
  <si>
    <t>FINAL READING 01/07/11</t>
  </si>
  <si>
    <t>MASJID MOD</t>
  </si>
  <si>
    <t>EXPORT TO NDMC FROM PARK STREET</t>
  </si>
  <si>
    <t>EXPORT TO SOUTH &amp; WEST FROM PARK STREET</t>
  </si>
  <si>
    <t>I.P.STATION   EXPORT TO NDMC</t>
  </si>
  <si>
    <t>JUNE-2011</t>
  </si>
  <si>
    <t>Loaded on  11/06/2011</t>
  </si>
  <si>
    <t>Loaded on  13/06/2011,ROLL OVER</t>
  </si>
  <si>
    <t xml:space="preserve">                           PERIOD 1st JUNE-2011 TO 30th JUNE-2011 </t>
  </si>
  <si>
    <t>Loaded on  27/06/11</t>
  </si>
  <si>
    <t>Loaded on 27/06/2011</t>
  </si>
  <si>
    <t>Note :Sharing taken from wk-11 abt bill 2011-12</t>
  </si>
  <si>
    <t>ASSESSMENT (Blue phase current missing)</t>
  </si>
  <si>
    <t>ASSESSMENT(Blue phase current missing)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</si>
</sst>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"/>
    <numFmt numFmtId="181" formatCode="0.000000000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0" fontId="17" fillId="0" borderId="15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20" borderId="15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171" fontId="49" fillId="0" borderId="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0" fillId="0" borderId="31" xfId="0" applyFill="1" applyBorder="1" applyAlignment="1">
      <alignment/>
    </xf>
    <xf numFmtId="0" fontId="4" fillId="0" borderId="31" xfId="0" applyFont="1" applyFill="1" applyBorder="1" applyAlignment="1">
      <alignment/>
    </xf>
    <xf numFmtId="171" fontId="63" fillId="0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view="pageBreakPreview" zoomScale="70" zoomScaleNormal="85" zoomScaleSheetLayoutView="70" zoomScalePageLayoutView="0" workbookViewId="0" topLeftCell="C1">
      <selection activeCell="H152" sqref="H152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1" t="s">
        <v>406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401</v>
      </c>
      <c r="H5" s="41" t="s">
        <v>400</v>
      </c>
      <c r="I5" s="41" t="s">
        <v>4</v>
      </c>
      <c r="J5" s="41" t="s">
        <v>5</v>
      </c>
      <c r="K5" s="42" t="s">
        <v>6</v>
      </c>
      <c r="L5" s="43" t="str">
        <f>G5</f>
        <v>FINAL READING 01/07/11</v>
      </c>
      <c r="M5" s="41" t="str">
        <f>H5</f>
        <v>INTIAL READING 01/06/11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18749</v>
      </c>
      <c r="H9" s="453">
        <v>18762</v>
      </c>
      <c r="I9" s="453">
        <f aca="true" t="shared" si="0" ref="I9:I57">G9-H9</f>
        <v>-13</v>
      </c>
      <c r="J9" s="453">
        <f aca="true" t="shared" si="1" ref="J9:J57">$F9*I9</f>
        <v>13000</v>
      </c>
      <c r="K9" s="454">
        <f aca="true" t="shared" si="2" ref="K9:K57">J9/1000000</f>
        <v>0.013</v>
      </c>
      <c r="L9" s="452">
        <v>978873</v>
      </c>
      <c r="M9" s="453">
        <v>979235</v>
      </c>
      <c r="N9" s="453">
        <f>L9-M9</f>
        <v>-362</v>
      </c>
      <c r="O9" s="453">
        <f aca="true" t="shared" si="3" ref="O9:O57">$F9*N9</f>
        <v>362000</v>
      </c>
      <c r="P9" s="454">
        <f aca="true" t="shared" si="4" ref="P9:P57">O9/1000000</f>
        <v>0.362</v>
      </c>
      <c r="Q9" s="184"/>
    </row>
    <row r="10" spans="1:17" ht="15.75" customHeight="1">
      <c r="A10" s="355">
        <v>2</v>
      </c>
      <c r="B10" s="468" t="s">
        <v>17</v>
      </c>
      <c r="C10" s="443">
        <v>4902499</v>
      </c>
      <c r="D10" s="476" t="s">
        <v>13</v>
      </c>
      <c r="E10" s="432" t="s">
        <v>363</v>
      </c>
      <c r="F10" s="443">
        <v>-1000</v>
      </c>
      <c r="G10" s="452">
        <v>999163</v>
      </c>
      <c r="H10" s="453">
        <v>999167</v>
      </c>
      <c r="I10" s="453">
        <f t="shared" si="0"/>
        <v>-4</v>
      </c>
      <c r="J10" s="453">
        <f t="shared" si="1"/>
        <v>4000</v>
      </c>
      <c r="K10" s="454">
        <f t="shared" si="2"/>
        <v>0.004</v>
      </c>
      <c r="L10" s="452">
        <v>988885</v>
      </c>
      <c r="M10" s="453">
        <v>989533</v>
      </c>
      <c r="N10" s="453">
        <f>L10-M10</f>
        <v>-648</v>
      </c>
      <c r="O10" s="453">
        <f t="shared" si="3"/>
        <v>648000</v>
      </c>
      <c r="P10" s="454">
        <f t="shared" si="4"/>
        <v>0.648</v>
      </c>
      <c r="Q10" s="573"/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363</v>
      </c>
      <c r="F11" s="443">
        <v>-1000</v>
      </c>
      <c r="G11" s="452">
        <v>20466</v>
      </c>
      <c r="H11" s="453">
        <v>20475</v>
      </c>
      <c r="I11" s="453">
        <f t="shared" si="0"/>
        <v>-9</v>
      </c>
      <c r="J11" s="453">
        <f t="shared" si="1"/>
        <v>9000</v>
      </c>
      <c r="K11" s="454">
        <f t="shared" si="2"/>
        <v>0.009</v>
      </c>
      <c r="L11" s="452">
        <v>54</v>
      </c>
      <c r="M11" s="453">
        <v>954</v>
      </c>
      <c r="N11" s="453">
        <f>L11-M11</f>
        <v>-900</v>
      </c>
      <c r="O11" s="453">
        <f t="shared" si="3"/>
        <v>900000</v>
      </c>
      <c r="P11" s="454">
        <f t="shared" si="4"/>
        <v>0.9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363</v>
      </c>
      <c r="F13" s="443">
        <v>-1000</v>
      </c>
      <c r="G13" s="452">
        <v>975034</v>
      </c>
      <c r="H13" s="453">
        <v>975034</v>
      </c>
      <c r="I13" s="453">
        <f t="shared" si="0"/>
        <v>0</v>
      </c>
      <c r="J13" s="453">
        <f t="shared" si="1"/>
        <v>0</v>
      </c>
      <c r="K13" s="454">
        <f t="shared" si="2"/>
        <v>0</v>
      </c>
      <c r="L13" s="452">
        <v>984187</v>
      </c>
      <c r="M13" s="453">
        <v>986405</v>
      </c>
      <c r="N13" s="453">
        <f>L13-M13</f>
        <v>-2218</v>
      </c>
      <c r="O13" s="453">
        <f t="shared" si="3"/>
        <v>2218000</v>
      </c>
      <c r="P13" s="454">
        <f t="shared" si="4"/>
        <v>2.218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363</v>
      </c>
      <c r="F14" s="443">
        <v>-1000</v>
      </c>
      <c r="G14" s="452">
        <v>923264</v>
      </c>
      <c r="H14" s="453">
        <v>923328</v>
      </c>
      <c r="I14" s="453">
        <f t="shared" si="0"/>
        <v>-64</v>
      </c>
      <c r="J14" s="453">
        <f t="shared" si="1"/>
        <v>64000</v>
      </c>
      <c r="K14" s="454">
        <f t="shared" si="2"/>
        <v>0.064</v>
      </c>
      <c r="L14" s="452">
        <v>954603</v>
      </c>
      <c r="M14" s="453">
        <v>956767</v>
      </c>
      <c r="N14" s="453">
        <f>L14-M14</f>
        <v>-2164</v>
      </c>
      <c r="O14" s="453">
        <f t="shared" si="3"/>
        <v>2164000</v>
      </c>
      <c r="P14" s="454">
        <f t="shared" si="4"/>
        <v>2.164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363</v>
      </c>
      <c r="F16" s="443">
        <v>-1000</v>
      </c>
      <c r="G16" s="452">
        <v>18245</v>
      </c>
      <c r="H16" s="453">
        <v>18244</v>
      </c>
      <c r="I16" s="453">
        <f t="shared" si="0"/>
        <v>1</v>
      </c>
      <c r="J16" s="453">
        <f t="shared" si="1"/>
        <v>-1000</v>
      </c>
      <c r="K16" s="454">
        <f t="shared" si="2"/>
        <v>-0.001</v>
      </c>
      <c r="L16" s="452">
        <v>15405</v>
      </c>
      <c r="M16" s="453">
        <v>14279</v>
      </c>
      <c r="N16" s="453">
        <f>L16-M16</f>
        <v>1126</v>
      </c>
      <c r="O16" s="453">
        <f t="shared" si="3"/>
        <v>-1126000</v>
      </c>
      <c r="P16" s="454">
        <f t="shared" si="4"/>
        <v>-1.126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363</v>
      </c>
      <c r="F17" s="443">
        <v>-1000</v>
      </c>
      <c r="G17" s="452">
        <v>19270</v>
      </c>
      <c r="H17" s="453">
        <v>19268</v>
      </c>
      <c r="I17" s="453">
        <f t="shared" si="0"/>
        <v>2</v>
      </c>
      <c r="J17" s="453">
        <f t="shared" si="1"/>
        <v>-2000</v>
      </c>
      <c r="K17" s="454">
        <f t="shared" si="2"/>
        <v>-0.002</v>
      </c>
      <c r="L17" s="452">
        <v>11752</v>
      </c>
      <c r="M17" s="453">
        <v>10768</v>
      </c>
      <c r="N17" s="453">
        <f>L17-M17</f>
        <v>984</v>
      </c>
      <c r="O17" s="453">
        <f t="shared" si="3"/>
        <v>-984000</v>
      </c>
      <c r="P17" s="454">
        <f t="shared" si="4"/>
        <v>-0.984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363</v>
      </c>
      <c r="F18" s="443">
        <v>-1000</v>
      </c>
      <c r="G18" s="452">
        <v>17079</v>
      </c>
      <c r="H18" s="453">
        <v>17079</v>
      </c>
      <c r="I18" s="453">
        <f t="shared" si="0"/>
        <v>0</v>
      </c>
      <c r="J18" s="453">
        <f t="shared" si="1"/>
        <v>0</v>
      </c>
      <c r="K18" s="454">
        <f t="shared" si="2"/>
        <v>0</v>
      </c>
      <c r="L18" s="452">
        <v>996661</v>
      </c>
      <c r="M18" s="453">
        <v>996781</v>
      </c>
      <c r="N18" s="453">
        <f>L18-M18</f>
        <v>-120</v>
      </c>
      <c r="O18" s="453">
        <f t="shared" si="3"/>
        <v>120000</v>
      </c>
      <c r="P18" s="454">
        <f t="shared" si="4"/>
        <v>0.12</v>
      </c>
      <c r="Q18" s="184"/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363</v>
      </c>
      <c r="F19" s="443">
        <v>-1000</v>
      </c>
      <c r="G19" s="452">
        <v>11926</v>
      </c>
      <c r="H19" s="453">
        <v>11927</v>
      </c>
      <c r="I19" s="453">
        <f t="shared" si="0"/>
        <v>-1</v>
      </c>
      <c r="J19" s="453">
        <f t="shared" si="1"/>
        <v>1000</v>
      </c>
      <c r="K19" s="454">
        <f t="shared" si="2"/>
        <v>0.001</v>
      </c>
      <c r="L19" s="452">
        <v>987075</v>
      </c>
      <c r="M19" s="453">
        <v>987319</v>
      </c>
      <c r="N19" s="453">
        <f>L19-M19</f>
        <v>-244</v>
      </c>
      <c r="O19" s="453">
        <f t="shared" si="3"/>
        <v>244000</v>
      </c>
      <c r="P19" s="454">
        <f t="shared" si="4"/>
        <v>0.244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363</v>
      </c>
      <c r="F21" s="443">
        <v>-1000</v>
      </c>
      <c r="G21" s="452">
        <v>35699</v>
      </c>
      <c r="H21" s="453">
        <v>35693</v>
      </c>
      <c r="I21" s="453">
        <f t="shared" si="0"/>
        <v>6</v>
      </c>
      <c r="J21" s="453">
        <f t="shared" si="1"/>
        <v>-6000</v>
      </c>
      <c r="K21" s="454">
        <f t="shared" si="2"/>
        <v>-0.006</v>
      </c>
      <c r="L21" s="452">
        <v>9913</v>
      </c>
      <c r="M21" s="453">
        <v>9899</v>
      </c>
      <c r="N21" s="453">
        <f>L21-M21</f>
        <v>14</v>
      </c>
      <c r="O21" s="453">
        <f t="shared" si="3"/>
        <v>-14000</v>
      </c>
      <c r="P21" s="454">
        <f t="shared" si="4"/>
        <v>-0.014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363</v>
      </c>
      <c r="F22" s="443">
        <v>-1000</v>
      </c>
      <c r="G22" s="452">
        <v>2761</v>
      </c>
      <c r="H22" s="453">
        <v>2774</v>
      </c>
      <c r="I22" s="453">
        <f t="shared" si="0"/>
        <v>-13</v>
      </c>
      <c r="J22" s="453">
        <f t="shared" si="1"/>
        <v>13000</v>
      </c>
      <c r="K22" s="454">
        <f t="shared" si="2"/>
        <v>0.013</v>
      </c>
      <c r="L22" s="452">
        <v>4244</v>
      </c>
      <c r="M22" s="453">
        <v>4237</v>
      </c>
      <c r="N22" s="453">
        <f>L22-M22</f>
        <v>7</v>
      </c>
      <c r="O22" s="453">
        <f t="shared" si="3"/>
        <v>-7000</v>
      </c>
      <c r="P22" s="454">
        <f t="shared" si="4"/>
        <v>-0.007</v>
      </c>
      <c r="Q22" s="184"/>
    </row>
    <row r="23" spans="1:17" ht="25.5" customHeight="1">
      <c r="A23" s="355">
        <v>12</v>
      </c>
      <c r="B23" s="468" t="s">
        <v>23</v>
      </c>
      <c r="C23" s="443">
        <v>5128410</v>
      </c>
      <c r="D23" s="476" t="s">
        <v>13</v>
      </c>
      <c r="E23" s="432" t="s">
        <v>363</v>
      </c>
      <c r="F23" s="443">
        <v>-1000</v>
      </c>
      <c r="G23" s="452">
        <v>998808</v>
      </c>
      <c r="H23" s="453">
        <v>998812</v>
      </c>
      <c r="I23" s="453">
        <f>G23-H23</f>
        <v>-4</v>
      </c>
      <c r="J23" s="453">
        <f t="shared" si="1"/>
        <v>4000</v>
      </c>
      <c r="K23" s="454">
        <f t="shared" si="2"/>
        <v>0.004</v>
      </c>
      <c r="L23" s="452">
        <v>999900</v>
      </c>
      <c r="M23" s="453">
        <v>1000044</v>
      </c>
      <c r="N23" s="453">
        <f>L23-M23</f>
        <v>-144</v>
      </c>
      <c r="O23" s="453">
        <f t="shared" si="3"/>
        <v>144000</v>
      </c>
      <c r="P23" s="454">
        <f t="shared" si="4"/>
        <v>0.144</v>
      </c>
      <c r="Q23" s="630" t="s">
        <v>390</v>
      </c>
    </row>
    <row r="24" spans="1:17" ht="18.75" customHeight="1">
      <c r="A24" s="355">
        <v>13</v>
      </c>
      <c r="B24" s="468" t="s">
        <v>27</v>
      </c>
      <c r="C24" s="443">
        <v>4865060</v>
      </c>
      <c r="D24" s="476" t="s">
        <v>13</v>
      </c>
      <c r="E24" s="432" t="s">
        <v>363</v>
      </c>
      <c r="F24" s="443">
        <v>1000</v>
      </c>
      <c r="G24" s="452">
        <v>965373</v>
      </c>
      <c r="H24" s="453">
        <v>965851</v>
      </c>
      <c r="I24" s="453">
        <f t="shared" si="0"/>
        <v>-478</v>
      </c>
      <c r="J24" s="453">
        <f t="shared" si="1"/>
        <v>-478000</v>
      </c>
      <c r="K24" s="454">
        <f t="shared" si="2"/>
        <v>-0.478</v>
      </c>
      <c r="L24" s="452">
        <v>920590</v>
      </c>
      <c r="M24" s="453">
        <v>920604</v>
      </c>
      <c r="N24" s="453">
        <f>L24-M24</f>
        <v>-14</v>
      </c>
      <c r="O24" s="453">
        <f t="shared" si="3"/>
        <v>-14000</v>
      </c>
      <c r="P24" s="454">
        <f t="shared" si="4"/>
        <v>-0.014</v>
      </c>
      <c r="Q24" s="184"/>
    </row>
    <row r="25" spans="1:17" ht="15.75" customHeight="1">
      <c r="A25" s="355"/>
      <c r="B25" s="469" t="s">
        <v>28</v>
      </c>
      <c r="C25" s="443"/>
      <c r="D25" s="477"/>
      <c r="E25" s="432"/>
      <c r="F25" s="443"/>
      <c r="G25" s="452"/>
      <c r="H25" s="453"/>
      <c r="I25" s="453"/>
      <c r="J25" s="453"/>
      <c r="K25" s="454"/>
      <c r="L25" s="452"/>
      <c r="M25" s="453"/>
      <c r="N25" s="453"/>
      <c r="O25" s="453"/>
      <c r="P25" s="454"/>
      <c r="Q25" s="184"/>
    </row>
    <row r="26" spans="1:17" ht="15.75" customHeight="1">
      <c r="A26" s="355">
        <v>14</v>
      </c>
      <c r="B26" s="468" t="s">
        <v>16</v>
      </c>
      <c r="C26" s="443">
        <v>4865034</v>
      </c>
      <c r="D26" s="476" t="s">
        <v>13</v>
      </c>
      <c r="E26" s="432" t="s">
        <v>363</v>
      </c>
      <c r="F26" s="443">
        <v>-1000</v>
      </c>
      <c r="G26" s="452">
        <v>997442</v>
      </c>
      <c r="H26" s="453">
        <v>997458</v>
      </c>
      <c r="I26" s="453">
        <f t="shared" si="0"/>
        <v>-16</v>
      </c>
      <c r="J26" s="453">
        <f t="shared" si="1"/>
        <v>16000</v>
      </c>
      <c r="K26" s="454">
        <f t="shared" si="2"/>
        <v>0.016</v>
      </c>
      <c r="L26" s="452">
        <v>16256</v>
      </c>
      <c r="M26" s="453">
        <v>16096</v>
      </c>
      <c r="N26" s="453">
        <f>L26-M26</f>
        <v>160</v>
      </c>
      <c r="O26" s="453">
        <f t="shared" si="3"/>
        <v>-160000</v>
      </c>
      <c r="P26" s="454">
        <f t="shared" si="4"/>
        <v>-0.16</v>
      </c>
      <c r="Q26" s="184"/>
    </row>
    <row r="27" spans="1:17" ht="15.75" customHeight="1">
      <c r="A27" s="355">
        <v>15</v>
      </c>
      <c r="B27" s="468" t="s">
        <v>17</v>
      </c>
      <c r="C27" s="443">
        <v>4865035</v>
      </c>
      <c r="D27" s="476" t="s">
        <v>13</v>
      </c>
      <c r="E27" s="432" t="s">
        <v>363</v>
      </c>
      <c r="F27" s="443">
        <v>-1000</v>
      </c>
      <c r="G27" s="452">
        <v>998339</v>
      </c>
      <c r="H27" s="453">
        <v>998325</v>
      </c>
      <c r="I27" s="453">
        <f t="shared" si="0"/>
        <v>14</v>
      </c>
      <c r="J27" s="453">
        <f t="shared" si="1"/>
        <v>-14000</v>
      </c>
      <c r="K27" s="454">
        <f t="shared" si="2"/>
        <v>-0.014</v>
      </c>
      <c r="L27" s="452">
        <v>19166</v>
      </c>
      <c r="M27" s="453">
        <v>18687</v>
      </c>
      <c r="N27" s="453">
        <f>L27-M27</f>
        <v>479</v>
      </c>
      <c r="O27" s="453">
        <f t="shared" si="3"/>
        <v>-479000</v>
      </c>
      <c r="P27" s="454">
        <f t="shared" si="4"/>
        <v>-0.479</v>
      </c>
      <c r="Q27" s="184"/>
    </row>
    <row r="28" spans="1:17" ht="15.75" customHeight="1">
      <c r="A28" s="355">
        <v>16</v>
      </c>
      <c r="B28" s="468" t="s">
        <v>18</v>
      </c>
      <c r="C28" s="443">
        <v>4902500</v>
      </c>
      <c r="D28" s="476" t="s">
        <v>13</v>
      </c>
      <c r="E28" s="432" t="s">
        <v>363</v>
      </c>
      <c r="F28" s="443">
        <v>-1000</v>
      </c>
      <c r="G28" s="452">
        <v>1113</v>
      </c>
      <c r="H28" s="453">
        <v>1112</v>
      </c>
      <c r="I28" s="453">
        <f t="shared" si="0"/>
        <v>1</v>
      </c>
      <c r="J28" s="453">
        <f t="shared" si="1"/>
        <v>-1000</v>
      </c>
      <c r="K28" s="454">
        <f t="shared" si="2"/>
        <v>-0.001</v>
      </c>
      <c r="L28" s="452">
        <v>21585</v>
      </c>
      <c r="M28" s="453">
        <v>21267</v>
      </c>
      <c r="N28" s="453">
        <f>L28-M28</f>
        <v>318</v>
      </c>
      <c r="O28" s="453">
        <f t="shared" si="3"/>
        <v>-318000</v>
      </c>
      <c r="P28" s="454">
        <f t="shared" si="4"/>
        <v>-0.318</v>
      </c>
      <c r="Q28" s="184"/>
    </row>
    <row r="29" spans="1:17" ht="15.75" customHeight="1">
      <c r="A29" s="355"/>
      <c r="B29" s="468"/>
      <c r="C29" s="443"/>
      <c r="D29" s="476"/>
      <c r="E29" s="432"/>
      <c r="F29" s="443"/>
      <c r="G29" s="452"/>
      <c r="H29" s="453"/>
      <c r="I29" s="453"/>
      <c r="J29" s="453"/>
      <c r="K29" s="454"/>
      <c r="L29" s="452"/>
      <c r="M29" s="453"/>
      <c r="N29" s="453"/>
      <c r="O29" s="453"/>
      <c r="P29" s="454"/>
      <c r="Q29" s="184"/>
    </row>
    <row r="30" spans="1:17" ht="15.75" customHeight="1">
      <c r="A30" s="355"/>
      <c r="B30" s="469" t="s">
        <v>29</v>
      </c>
      <c r="C30" s="443"/>
      <c r="D30" s="477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>
        <v>17</v>
      </c>
      <c r="B31" s="468" t="s">
        <v>30</v>
      </c>
      <c r="C31" s="443">
        <v>4864886</v>
      </c>
      <c r="D31" s="476" t="s">
        <v>13</v>
      </c>
      <c r="E31" s="432" t="s">
        <v>363</v>
      </c>
      <c r="F31" s="443">
        <v>1000</v>
      </c>
      <c r="G31" s="452">
        <v>999566</v>
      </c>
      <c r="H31" s="453">
        <v>999566</v>
      </c>
      <c r="I31" s="453">
        <f t="shared" si="0"/>
        <v>0</v>
      </c>
      <c r="J31" s="453">
        <f t="shared" si="1"/>
        <v>0</v>
      </c>
      <c r="K31" s="454">
        <f t="shared" si="2"/>
        <v>0</v>
      </c>
      <c r="L31" s="452">
        <v>29718</v>
      </c>
      <c r="M31" s="453">
        <v>30760</v>
      </c>
      <c r="N31" s="453">
        <f aca="true" t="shared" si="5" ref="N31:N36">L31-M31</f>
        <v>-1042</v>
      </c>
      <c r="O31" s="453">
        <f t="shared" si="3"/>
        <v>-1042000</v>
      </c>
      <c r="P31" s="454">
        <f t="shared" si="4"/>
        <v>-1.042</v>
      </c>
      <c r="Q31" s="184"/>
    </row>
    <row r="32" spans="1:17" ht="15.75" customHeight="1">
      <c r="A32" s="355">
        <v>18</v>
      </c>
      <c r="B32" s="468" t="s">
        <v>31</v>
      </c>
      <c r="C32" s="443">
        <v>4864887</v>
      </c>
      <c r="D32" s="476" t="s">
        <v>13</v>
      </c>
      <c r="E32" s="432" t="s">
        <v>363</v>
      </c>
      <c r="F32" s="443">
        <v>1000</v>
      </c>
      <c r="G32" s="452">
        <v>192</v>
      </c>
      <c r="H32" s="453">
        <v>190</v>
      </c>
      <c r="I32" s="453">
        <f t="shared" si="0"/>
        <v>2</v>
      </c>
      <c r="J32" s="453">
        <f t="shared" si="1"/>
        <v>2000</v>
      </c>
      <c r="K32" s="454">
        <f t="shared" si="2"/>
        <v>0.002</v>
      </c>
      <c r="L32" s="452">
        <v>26331</v>
      </c>
      <c r="M32" s="453">
        <v>26509</v>
      </c>
      <c r="N32" s="453">
        <f t="shared" si="5"/>
        <v>-178</v>
      </c>
      <c r="O32" s="453">
        <f t="shared" si="3"/>
        <v>-178000</v>
      </c>
      <c r="P32" s="454">
        <f t="shared" si="4"/>
        <v>-0.178</v>
      </c>
      <c r="Q32" s="184"/>
    </row>
    <row r="33" spans="1:17" ht="15.75" customHeight="1">
      <c r="A33" s="355">
        <v>19</v>
      </c>
      <c r="B33" s="468" t="s">
        <v>32</v>
      </c>
      <c r="C33" s="443">
        <v>4864798</v>
      </c>
      <c r="D33" s="476" t="s">
        <v>13</v>
      </c>
      <c r="E33" s="432" t="s">
        <v>363</v>
      </c>
      <c r="F33" s="443">
        <v>100</v>
      </c>
      <c r="G33" s="452">
        <v>1769</v>
      </c>
      <c r="H33" s="453">
        <v>1745</v>
      </c>
      <c r="I33" s="453">
        <f t="shared" si="0"/>
        <v>24</v>
      </c>
      <c r="J33" s="453">
        <f t="shared" si="1"/>
        <v>2400</v>
      </c>
      <c r="K33" s="454">
        <f t="shared" si="2"/>
        <v>0.0024</v>
      </c>
      <c r="L33" s="452">
        <v>108420</v>
      </c>
      <c r="M33" s="453">
        <v>104992</v>
      </c>
      <c r="N33" s="453">
        <f t="shared" si="5"/>
        <v>3428</v>
      </c>
      <c r="O33" s="453">
        <f t="shared" si="3"/>
        <v>342800</v>
      </c>
      <c r="P33" s="454">
        <f t="shared" si="4"/>
        <v>0.3428</v>
      </c>
      <c r="Q33" s="184"/>
    </row>
    <row r="34" spans="1:17" ht="15.75" customHeight="1">
      <c r="A34" s="355">
        <v>20</v>
      </c>
      <c r="B34" s="468" t="s">
        <v>33</v>
      </c>
      <c r="C34" s="443">
        <v>4864799</v>
      </c>
      <c r="D34" s="476" t="s">
        <v>13</v>
      </c>
      <c r="E34" s="432" t="s">
        <v>363</v>
      </c>
      <c r="F34" s="443">
        <v>100</v>
      </c>
      <c r="G34" s="452">
        <v>2906</v>
      </c>
      <c r="H34" s="453">
        <v>2885</v>
      </c>
      <c r="I34" s="453">
        <f t="shared" si="0"/>
        <v>21</v>
      </c>
      <c r="J34" s="453">
        <f t="shared" si="1"/>
        <v>2100</v>
      </c>
      <c r="K34" s="454">
        <f t="shared" si="2"/>
        <v>0.0021</v>
      </c>
      <c r="L34" s="452">
        <v>160627</v>
      </c>
      <c r="M34" s="453">
        <v>158764</v>
      </c>
      <c r="N34" s="453">
        <f t="shared" si="5"/>
        <v>1863</v>
      </c>
      <c r="O34" s="453">
        <f t="shared" si="3"/>
        <v>186300</v>
      </c>
      <c r="P34" s="454">
        <f t="shared" si="4"/>
        <v>0.1863</v>
      </c>
      <c r="Q34" s="184"/>
    </row>
    <row r="35" spans="1:17" ht="15.75" customHeight="1">
      <c r="A35" s="355">
        <v>21</v>
      </c>
      <c r="B35" s="468" t="s">
        <v>34</v>
      </c>
      <c r="C35" s="443">
        <v>4864888</v>
      </c>
      <c r="D35" s="476" t="s">
        <v>13</v>
      </c>
      <c r="E35" s="432" t="s">
        <v>363</v>
      </c>
      <c r="F35" s="443">
        <v>1000</v>
      </c>
      <c r="G35" s="452">
        <v>996109</v>
      </c>
      <c r="H35" s="453">
        <v>996108</v>
      </c>
      <c r="I35" s="453">
        <f t="shared" si="0"/>
        <v>1</v>
      </c>
      <c r="J35" s="453">
        <f t="shared" si="1"/>
        <v>1000</v>
      </c>
      <c r="K35" s="454">
        <f t="shared" si="2"/>
        <v>0.001</v>
      </c>
      <c r="L35" s="452">
        <v>998430</v>
      </c>
      <c r="M35" s="453">
        <v>998425</v>
      </c>
      <c r="N35" s="453">
        <f t="shared" si="5"/>
        <v>5</v>
      </c>
      <c r="O35" s="453">
        <f t="shared" si="3"/>
        <v>5000</v>
      </c>
      <c r="P35" s="454">
        <f t="shared" si="4"/>
        <v>0.005</v>
      </c>
      <c r="Q35" s="184"/>
    </row>
    <row r="36" spans="1:17" ht="21" customHeight="1">
      <c r="A36" s="355">
        <v>22</v>
      </c>
      <c r="B36" s="468" t="s">
        <v>395</v>
      </c>
      <c r="C36" s="443">
        <v>5128402</v>
      </c>
      <c r="D36" s="476" t="s">
        <v>13</v>
      </c>
      <c r="E36" s="432" t="s">
        <v>363</v>
      </c>
      <c r="F36" s="443">
        <v>1000</v>
      </c>
      <c r="G36" s="452">
        <v>999947</v>
      </c>
      <c r="H36" s="453">
        <v>999945</v>
      </c>
      <c r="I36" s="453">
        <f>G36-H36</f>
        <v>2</v>
      </c>
      <c r="J36" s="453">
        <f t="shared" si="1"/>
        <v>2000</v>
      </c>
      <c r="K36" s="454">
        <f t="shared" si="2"/>
        <v>0.002</v>
      </c>
      <c r="L36" s="452">
        <v>1179</v>
      </c>
      <c r="M36" s="453">
        <v>692</v>
      </c>
      <c r="N36" s="453">
        <f t="shared" si="5"/>
        <v>487</v>
      </c>
      <c r="O36" s="453">
        <f t="shared" si="3"/>
        <v>487000</v>
      </c>
      <c r="P36" s="454">
        <f t="shared" si="4"/>
        <v>0.487</v>
      </c>
      <c r="Q36" s="630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23</v>
      </c>
      <c r="B38" s="468" t="s">
        <v>392</v>
      </c>
      <c r="C38" s="443">
        <v>4865057</v>
      </c>
      <c r="D38" s="476" t="s">
        <v>13</v>
      </c>
      <c r="E38" s="432" t="s">
        <v>363</v>
      </c>
      <c r="F38" s="443">
        <v>1000</v>
      </c>
      <c r="G38" s="452">
        <v>655052</v>
      </c>
      <c r="H38" s="453">
        <v>655075</v>
      </c>
      <c r="I38" s="453">
        <f t="shared" si="0"/>
        <v>-23</v>
      </c>
      <c r="J38" s="453">
        <f t="shared" si="1"/>
        <v>-23000</v>
      </c>
      <c r="K38" s="454">
        <f t="shared" si="2"/>
        <v>-0.023</v>
      </c>
      <c r="L38" s="452">
        <v>802068</v>
      </c>
      <c r="M38" s="453">
        <v>802870</v>
      </c>
      <c r="N38" s="453">
        <f>L38-M38</f>
        <v>-802</v>
      </c>
      <c r="O38" s="453">
        <f t="shared" si="3"/>
        <v>-802000</v>
      </c>
      <c r="P38" s="454">
        <f t="shared" si="4"/>
        <v>-0.802</v>
      </c>
      <c r="Q38" s="630"/>
    </row>
    <row r="39" spans="1:17" ht="15.75" customHeight="1">
      <c r="A39" s="355">
        <v>24</v>
      </c>
      <c r="B39" s="468" t="s">
        <v>393</v>
      </c>
      <c r="C39" s="443">
        <v>4865058</v>
      </c>
      <c r="D39" s="476" t="s">
        <v>13</v>
      </c>
      <c r="E39" s="432" t="s">
        <v>363</v>
      </c>
      <c r="F39" s="443">
        <v>1000</v>
      </c>
      <c r="G39" s="452">
        <v>662486</v>
      </c>
      <c r="H39" s="453">
        <v>662492</v>
      </c>
      <c r="I39" s="453">
        <f t="shared" si="0"/>
        <v>-6</v>
      </c>
      <c r="J39" s="453">
        <f t="shared" si="1"/>
        <v>-6000</v>
      </c>
      <c r="K39" s="454">
        <f t="shared" si="2"/>
        <v>-0.006</v>
      </c>
      <c r="L39" s="452">
        <v>834489</v>
      </c>
      <c r="M39" s="453">
        <v>834595</v>
      </c>
      <c r="N39" s="453">
        <f>L39-M39</f>
        <v>-106</v>
      </c>
      <c r="O39" s="453">
        <f t="shared" si="3"/>
        <v>-106000</v>
      </c>
      <c r="P39" s="454">
        <f t="shared" si="4"/>
        <v>-0.106</v>
      </c>
      <c r="Q39" s="630"/>
    </row>
    <row r="40" spans="1:17" ht="15.75" customHeight="1">
      <c r="A40" s="355">
        <v>25</v>
      </c>
      <c r="B40" s="468" t="s">
        <v>36</v>
      </c>
      <c r="C40" s="443">
        <v>4864889</v>
      </c>
      <c r="D40" s="476" t="s">
        <v>13</v>
      </c>
      <c r="E40" s="432" t="s">
        <v>363</v>
      </c>
      <c r="F40" s="443">
        <v>1000</v>
      </c>
      <c r="G40" s="452">
        <v>991474</v>
      </c>
      <c r="H40" s="453">
        <v>991901</v>
      </c>
      <c r="I40" s="453">
        <f t="shared" si="0"/>
        <v>-427</v>
      </c>
      <c r="J40" s="453">
        <f t="shared" si="1"/>
        <v>-427000</v>
      </c>
      <c r="K40" s="454">
        <f t="shared" si="2"/>
        <v>-0.427</v>
      </c>
      <c r="L40" s="452">
        <v>998477</v>
      </c>
      <c r="M40" s="453">
        <v>998497</v>
      </c>
      <c r="N40" s="453">
        <f>L40-M40</f>
        <v>-20</v>
      </c>
      <c r="O40" s="453">
        <f t="shared" si="3"/>
        <v>-20000</v>
      </c>
      <c r="P40" s="454">
        <f t="shared" si="4"/>
        <v>-0.02</v>
      </c>
      <c r="Q40" s="184"/>
    </row>
    <row r="41" spans="1:17" ht="15.75" customHeight="1">
      <c r="A41" s="355">
        <v>26</v>
      </c>
      <c r="B41" s="468" t="s">
        <v>37</v>
      </c>
      <c r="C41" s="443">
        <v>5128405</v>
      </c>
      <c r="D41" s="476" t="s">
        <v>13</v>
      </c>
      <c r="E41" s="432" t="s">
        <v>363</v>
      </c>
      <c r="F41" s="443">
        <v>500</v>
      </c>
      <c r="G41" s="452">
        <v>999481</v>
      </c>
      <c r="H41" s="453">
        <v>999785</v>
      </c>
      <c r="I41" s="453">
        <f t="shared" si="0"/>
        <v>-304</v>
      </c>
      <c r="J41" s="453">
        <f t="shared" si="1"/>
        <v>-152000</v>
      </c>
      <c r="K41" s="454">
        <f t="shared" si="2"/>
        <v>-0.152</v>
      </c>
      <c r="L41" s="452">
        <v>999802</v>
      </c>
      <c r="M41" s="453">
        <v>999765</v>
      </c>
      <c r="N41" s="453">
        <f>L41-M41</f>
        <v>37</v>
      </c>
      <c r="O41" s="453">
        <f t="shared" si="3"/>
        <v>18500</v>
      </c>
      <c r="P41" s="454">
        <f t="shared" si="4"/>
        <v>0.0185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27</v>
      </c>
      <c r="B43" s="468" t="s">
        <v>39</v>
      </c>
      <c r="C43" s="443">
        <v>4865054</v>
      </c>
      <c r="D43" s="476" t="s">
        <v>13</v>
      </c>
      <c r="E43" s="432" t="s">
        <v>363</v>
      </c>
      <c r="F43" s="443">
        <v>-1000</v>
      </c>
      <c r="G43" s="452">
        <v>6627</v>
      </c>
      <c r="H43" s="453">
        <v>6386</v>
      </c>
      <c r="I43" s="453">
        <f t="shared" si="0"/>
        <v>241</v>
      </c>
      <c r="J43" s="453">
        <f t="shared" si="1"/>
        <v>-241000</v>
      </c>
      <c r="K43" s="454">
        <f t="shared" si="2"/>
        <v>-0.241</v>
      </c>
      <c r="L43" s="452">
        <v>981740</v>
      </c>
      <c r="M43" s="453">
        <v>981605</v>
      </c>
      <c r="N43" s="453">
        <f>L43-M43</f>
        <v>135</v>
      </c>
      <c r="O43" s="453">
        <f t="shared" si="3"/>
        <v>-135000</v>
      </c>
      <c r="P43" s="454">
        <f t="shared" si="4"/>
        <v>-0.135</v>
      </c>
      <c r="Q43" s="184"/>
    </row>
    <row r="44" spans="1:17" ht="15.75" customHeight="1">
      <c r="A44" s="355">
        <v>28</v>
      </c>
      <c r="B44" s="468" t="s">
        <v>17</v>
      </c>
      <c r="C44" s="443">
        <v>4865055</v>
      </c>
      <c r="D44" s="476" t="s">
        <v>13</v>
      </c>
      <c r="E44" s="432" t="s">
        <v>363</v>
      </c>
      <c r="F44" s="443">
        <v>-1000</v>
      </c>
      <c r="G44" s="452">
        <v>997228</v>
      </c>
      <c r="H44" s="453">
        <v>996750</v>
      </c>
      <c r="I44" s="453">
        <f t="shared" si="0"/>
        <v>478</v>
      </c>
      <c r="J44" s="453">
        <f t="shared" si="1"/>
        <v>-478000</v>
      </c>
      <c r="K44" s="454">
        <f t="shared" si="2"/>
        <v>-0.478</v>
      </c>
      <c r="L44" s="452">
        <v>948951</v>
      </c>
      <c r="M44" s="453">
        <v>949209</v>
      </c>
      <c r="N44" s="453">
        <f>L44-M44</f>
        <v>-258</v>
      </c>
      <c r="O44" s="453">
        <f t="shared" si="3"/>
        <v>258000</v>
      </c>
      <c r="P44" s="454">
        <f t="shared" si="4"/>
        <v>0.258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29</v>
      </c>
      <c r="B46" s="468" t="s">
        <v>41</v>
      </c>
      <c r="C46" s="443">
        <v>4865056</v>
      </c>
      <c r="D46" s="476" t="s">
        <v>13</v>
      </c>
      <c r="E46" s="432" t="s">
        <v>363</v>
      </c>
      <c r="F46" s="443">
        <v>-1000</v>
      </c>
      <c r="G46" s="452">
        <v>992746</v>
      </c>
      <c r="H46" s="453">
        <v>992768</v>
      </c>
      <c r="I46" s="453">
        <f t="shared" si="0"/>
        <v>-22</v>
      </c>
      <c r="J46" s="453">
        <f t="shared" si="1"/>
        <v>22000</v>
      </c>
      <c r="K46" s="454">
        <f t="shared" si="2"/>
        <v>0.022</v>
      </c>
      <c r="L46" s="452">
        <v>945189</v>
      </c>
      <c r="M46" s="453">
        <v>948847</v>
      </c>
      <c r="N46" s="453">
        <f>L46-M46</f>
        <v>-3658</v>
      </c>
      <c r="O46" s="453">
        <f t="shared" si="3"/>
        <v>3658000</v>
      </c>
      <c r="P46" s="454">
        <f t="shared" si="4"/>
        <v>3.658</v>
      </c>
      <c r="Q46" s="184"/>
    </row>
    <row r="47" spans="1:17" ht="15.75" customHeight="1">
      <c r="A47" s="355"/>
      <c r="B47" s="470" t="s">
        <v>45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355"/>
      <c r="B48" s="470" t="s">
        <v>46</v>
      </c>
      <c r="C48" s="443"/>
      <c r="D48" s="476"/>
      <c r="E48" s="432"/>
      <c r="F48" s="443"/>
      <c r="G48" s="452"/>
      <c r="H48" s="453"/>
      <c r="I48" s="453"/>
      <c r="J48" s="453"/>
      <c r="K48" s="454"/>
      <c r="L48" s="452"/>
      <c r="M48" s="453"/>
      <c r="N48" s="453"/>
      <c r="O48" s="453"/>
      <c r="P48" s="454"/>
      <c r="Q48" s="184"/>
    </row>
    <row r="49" spans="1:17" ht="15.75" customHeight="1">
      <c r="A49" s="355"/>
      <c r="B49" s="470" t="s">
        <v>47</v>
      </c>
      <c r="C49" s="443"/>
      <c r="D49" s="476"/>
      <c r="E49" s="432"/>
      <c r="F49" s="443"/>
      <c r="G49" s="452"/>
      <c r="H49" s="453"/>
      <c r="I49" s="453"/>
      <c r="J49" s="453"/>
      <c r="K49" s="454"/>
      <c r="L49" s="452"/>
      <c r="M49" s="453"/>
      <c r="N49" s="453"/>
      <c r="O49" s="453"/>
      <c r="P49" s="454"/>
      <c r="Q49" s="184"/>
    </row>
    <row r="50" spans="1:17" ht="15.75" customHeight="1">
      <c r="A50" s="355">
        <v>30</v>
      </c>
      <c r="B50" s="468" t="s">
        <v>48</v>
      </c>
      <c r="C50" s="443">
        <v>4864843</v>
      </c>
      <c r="D50" s="476" t="s">
        <v>13</v>
      </c>
      <c r="E50" s="432" t="s">
        <v>363</v>
      </c>
      <c r="F50" s="443">
        <v>1000</v>
      </c>
      <c r="G50" s="452">
        <v>697</v>
      </c>
      <c r="H50" s="453">
        <v>655</v>
      </c>
      <c r="I50" s="453">
        <f t="shared" si="0"/>
        <v>42</v>
      </c>
      <c r="J50" s="453">
        <f t="shared" si="1"/>
        <v>42000</v>
      </c>
      <c r="K50" s="454">
        <f t="shared" si="2"/>
        <v>0.042</v>
      </c>
      <c r="L50" s="452">
        <v>15060</v>
      </c>
      <c r="M50" s="453">
        <v>14695</v>
      </c>
      <c r="N50" s="453">
        <f>L50-M50</f>
        <v>365</v>
      </c>
      <c r="O50" s="453">
        <f t="shared" si="3"/>
        <v>365000</v>
      </c>
      <c r="P50" s="454">
        <f t="shared" si="4"/>
        <v>0.365</v>
      </c>
      <c r="Q50" s="184"/>
    </row>
    <row r="51" spans="1:17" ht="15.75" customHeight="1" thickBot="1">
      <c r="A51" s="358">
        <v>31</v>
      </c>
      <c r="B51" s="471" t="s">
        <v>49</v>
      </c>
      <c r="C51" s="426">
        <v>4864844</v>
      </c>
      <c r="D51" s="478" t="s">
        <v>13</v>
      </c>
      <c r="E51" s="433" t="s">
        <v>363</v>
      </c>
      <c r="F51" s="426">
        <v>1000</v>
      </c>
      <c r="G51" s="452">
        <v>998978</v>
      </c>
      <c r="H51" s="458">
        <v>998951</v>
      </c>
      <c r="I51" s="458">
        <f t="shared" si="0"/>
        <v>27</v>
      </c>
      <c r="J51" s="458">
        <f t="shared" si="1"/>
        <v>27000</v>
      </c>
      <c r="K51" s="459">
        <f t="shared" si="2"/>
        <v>0.027</v>
      </c>
      <c r="L51" s="452">
        <v>3274</v>
      </c>
      <c r="M51" s="458">
        <v>3439</v>
      </c>
      <c r="N51" s="458">
        <f>L51-M51</f>
        <v>-165</v>
      </c>
      <c r="O51" s="458">
        <f t="shared" si="3"/>
        <v>-165000</v>
      </c>
      <c r="P51" s="459">
        <f t="shared" si="4"/>
        <v>-0.165</v>
      </c>
      <c r="Q51" s="185"/>
    </row>
    <row r="52" spans="1:17" ht="15.75" customHeight="1" thickTop="1">
      <c r="A52" s="354"/>
      <c r="B52" s="472"/>
      <c r="C52" s="47"/>
      <c r="D52" s="477"/>
      <c r="E52" s="432"/>
      <c r="F52" s="47"/>
      <c r="G52" s="460"/>
      <c r="H52" s="453"/>
      <c r="I52" s="453"/>
      <c r="J52" s="453"/>
      <c r="K52" s="453"/>
      <c r="L52" s="460"/>
      <c r="M52" s="453"/>
      <c r="N52" s="453"/>
      <c r="O52" s="453"/>
      <c r="P52" s="453"/>
      <c r="Q52" s="27"/>
    </row>
    <row r="53" spans="1:17" ht="21.75" customHeight="1" thickBot="1">
      <c r="A53" s="356"/>
      <c r="B53" s="475" t="s">
        <v>328</v>
      </c>
      <c r="C53" s="47"/>
      <c r="D53" s="477"/>
      <c r="E53" s="432"/>
      <c r="F53" s="47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222" t="str">
        <f>Q1</f>
        <v>JUNE-2011</v>
      </c>
    </row>
    <row r="54" spans="1:17" ht="15.75" customHeight="1" thickTop="1">
      <c r="A54" s="353"/>
      <c r="B54" s="467" t="s">
        <v>50</v>
      </c>
      <c r="C54" s="423"/>
      <c r="D54" s="479"/>
      <c r="E54" s="479"/>
      <c r="F54" s="423"/>
      <c r="G54" s="461"/>
      <c r="H54" s="460"/>
      <c r="I54" s="460"/>
      <c r="J54" s="460"/>
      <c r="K54" s="462"/>
      <c r="L54" s="461"/>
      <c r="M54" s="460"/>
      <c r="N54" s="460"/>
      <c r="O54" s="460"/>
      <c r="P54" s="462"/>
      <c r="Q54" s="183"/>
    </row>
    <row r="55" spans="1:17" ht="15.75" customHeight="1">
      <c r="A55" s="355">
        <v>32</v>
      </c>
      <c r="B55" s="472" t="s">
        <v>87</v>
      </c>
      <c r="C55" s="443">
        <v>4865169</v>
      </c>
      <c r="D55" s="477" t="s">
        <v>13</v>
      </c>
      <c r="E55" s="432" t="s">
        <v>363</v>
      </c>
      <c r="F55" s="443">
        <v>1000</v>
      </c>
      <c r="G55" s="452">
        <v>678</v>
      </c>
      <c r="H55" s="453">
        <v>677</v>
      </c>
      <c r="I55" s="453">
        <f t="shared" si="0"/>
        <v>1</v>
      </c>
      <c r="J55" s="453">
        <f t="shared" si="1"/>
        <v>1000</v>
      </c>
      <c r="K55" s="454">
        <f t="shared" si="2"/>
        <v>0.001</v>
      </c>
      <c r="L55" s="452">
        <v>52874</v>
      </c>
      <c r="M55" s="453">
        <v>52089</v>
      </c>
      <c r="N55" s="453">
        <f>L55-M55</f>
        <v>785</v>
      </c>
      <c r="O55" s="453">
        <f t="shared" si="3"/>
        <v>785000</v>
      </c>
      <c r="P55" s="454">
        <f t="shared" si="4"/>
        <v>0.785</v>
      </c>
      <c r="Q55" s="184"/>
    </row>
    <row r="56" spans="1:17" ht="15.75" customHeight="1">
      <c r="A56" s="355"/>
      <c r="B56" s="469" t="s">
        <v>325</v>
      </c>
      <c r="C56" s="443"/>
      <c r="D56" s="477"/>
      <c r="E56" s="432"/>
      <c r="F56" s="443"/>
      <c r="G56" s="455"/>
      <c r="H56" s="456"/>
      <c r="I56" s="453"/>
      <c r="J56" s="453"/>
      <c r="K56" s="454"/>
      <c r="L56" s="455"/>
      <c r="M56" s="453"/>
      <c r="N56" s="453"/>
      <c r="O56" s="453"/>
      <c r="P56" s="454"/>
      <c r="Q56" s="184"/>
    </row>
    <row r="57" spans="1:17" ht="15.75" customHeight="1">
      <c r="A57" s="355">
        <v>33</v>
      </c>
      <c r="B57" s="468" t="s">
        <v>324</v>
      </c>
      <c r="C57" s="443">
        <v>4864824</v>
      </c>
      <c r="D57" s="477" t="s">
        <v>13</v>
      </c>
      <c r="E57" s="432" t="s">
        <v>363</v>
      </c>
      <c r="F57" s="443">
        <v>100</v>
      </c>
      <c r="G57" s="452">
        <v>9269</v>
      </c>
      <c r="H57" s="453">
        <v>9891</v>
      </c>
      <c r="I57" s="453">
        <f t="shared" si="0"/>
        <v>-622</v>
      </c>
      <c r="J57" s="453">
        <f t="shared" si="1"/>
        <v>-62200</v>
      </c>
      <c r="K57" s="454">
        <f t="shared" si="2"/>
        <v>-0.0622</v>
      </c>
      <c r="L57" s="452">
        <v>49860</v>
      </c>
      <c r="M57" s="453">
        <v>47771</v>
      </c>
      <c r="N57" s="453">
        <f>L57-M57</f>
        <v>2089</v>
      </c>
      <c r="O57" s="453">
        <f t="shared" si="3"/>
        <v>208900</v>
      </c>
      <c r="P57" s="454">
        <f t="shared" si="4"/>
        <v>0.2089</v>
      </c>
      <c r="Q57" s="184"/>
    </row>
    <row r="58" spans="1:17" ht="15.75" customHeight="1">
      <c r="A58" s="355"/>
      <c r="B58" s="468"/>
      <c r="C58" s="443"/>
      <c r="D58" s="476"/>
      <c r="E58" s="432"/>
      <c r="F58" s="443"/>
      <c r="G58" s="452"/>
      <c r="H58" s="453"/>
      <c r="I58" s="453"/>
      <c r="J58" s="453"/>
      <c r="K58" s="454"/>
      <c r="L58" s="452"/>
      <c r="M58" s="453"/>
      <c r="N58" s="453"/>
      <c r="O58" s="453"/>
      <c r="P58" s="454"/>
      <c r="Q58" s="184"/>
    </row>
    <row r="59" spans="1:17" ht="15.75" customHeight="1">
      <c r="A59" s="355"/>
      <c r="B59" s="385" t="s">
        <v>56</v>
      </c>
      <c r="C59" s="445"/>
      <c r="D59" s="480"/>
      <c r="E59" s="480"/>
      <c r="F59" s="445"/>
      <c r="G59" s="452"/>
      <c r="H59" s="453"/>
      <c r="I59" s="453"/>
      <c r="J59" s="453"/>
      <c r="K59" s="454"/>
      <c r="L59" s="452"/>
      <c r="M59" s="453"/>
      <c r="N59" s="453"/>
      <c r="O59" s="453"/>
      <c r="P59" s="454"/>
      <c r="Q59" s="184"/>
    </row>
    <row r="60" spans="1:17" ht="15.75" customHeight="1">
      <c r="A60" s="355">
        <v>34</v>
      </c>
      <c r="B60" s="473" t="s">
        <v>57</v>
      </c>
      <c r="C60" s="445">
        <v>4865090</v>
      </c>
      <c r="D60" s="481" t="s">
        <v>13</v>
      </c>
      <c r="E60" s="432" t="s">
        <v>363</v>
      </c>
      <c r="F60" s="445">
        <v>100</v>
      </c>
      <c r="G60" s="452">
        <v>7231</v>
      </c>
      <c r="H60" s="453">
        <v>6701</v>
      </c>
      <c r="I60" s="453">
        <f>G60-H60</f>
        <v>530</v>
      </c>
      <c r="J60" s="453">
        <f>$F60*I60</f>
        <v>53000</v>
      </c>
      <c r="K60" s="454">
        <f>J60/1000000</f>
        <v>0.053</v>
      </c>
      <c r="L60" s="452">
        <v>10335</v>
      </c>
      <c r="M60" s="453">
        <v>9326</v>
      </c>
      <c r="N60" s="453">
        <f>L60-M60</f>
        <v>1009</v>
      </c>
      <c r="O60" s="453">
        <f>$F60*N60</f>
        <v>100900</v>
      </c>
      <c r="P60" s="454">
        <f>O60/1000000</f>
        <v>0.1009</v>
      </c>
      <c r="Q60" s="559"/>
    </row>
    <row r="61" spans="1:17" ht="15.75" customHeight="1">
      <c r="A61" s="355">
        <v>35</v>
      </c>
      <c r="B61" s="473" t="s">
        <v>58</v>
      </c>
      <c r="C61" s="445">
        <v>4902519</v>
      </c>
      <c r="D61" s="481" t="s">
        <v>13</v>
      </c>
      <c r="E61" s="432" t="s">
        <v>363</v>
      </c>
      <c r="F61" s="445">
        <v>100</v>
      </c>
      <c r="G61" s="452">
        <v>9058</v>
      </c>
      <c r="H61" s="453">
        <v>8483</v>
      </c>
      <c r="I61" s="453">
        <f>G61-H61</f>
        <v>575</v>
      </c>
      <c r="J61" s="453">
        <f>$F61*I61</f>
        <v>57500</v>
      </c>
      <c r="K61" s="454">
        <f>J61/1000000</f>
        <v>0.0575</v>
      </c>
      <c r="L61" s="452">
        <v>28638</v>
      </c>
      <c r="M61" s="453">
        <v>27163</v>
      </c>
      <c r="N61" s="453">
        <f>L61-M61</f>
        <v>1475</v>
      </c>
      <c r="O61" s="453">
        <f>$F61*N61</f>
        <v>147500</v>
      </c>
      <c r="P61" s="454">
        <f>O61/1000000</f>
        <v>0.1475</v>
      </c>
      <c r="Q61" s="184"/>
    </row>
    <row r="62" spans="1:17" ht="15.75" customHeight="1">
      <c r="A62" s="355">
        <v>36</v>
      </c>
      <c r="B62" s="473" t="s">
        <v>59</v>
      </c>
      <c r="C62" s="445">
        <v>4902520</v>
      </c>
      <c r="D62" s="481" t="s">
        <v>13</v>
      </c>
      <c r="E62" s="432" t="s">
        <v>363</v>
      </c>
      <c r="F62" s="445">
        <v>100</v>
      </c>
      <c r="G62" s="452">
        <v>13706</v>
      </c>
      <c r="H62" s="453">
        <v>13706</v>
      </c>
      <c r="I62" s="453">
        <f>G62-H62</f>
        <v>0</v>
      </c>
      <c r="J62" s="453">
        <f>$F62*I62</f>
        <v>0</v>
      </c>
      <c r="K62" s="454">
        <f>J62/1000000</f>
        <v>0</v>
      </c>
      <c r="L62" s="452">
        <v>35231</v>
      </c>
      <c r="M62" s="453">
        <v>35231</v>
      </c>
      <c r="N62" s="453">
        <f>L62-M62</f>
        <v>0</v>
      </c>
      <c r="O62" s="453">
        <f>$F62*N62</f>
        <v>0</v>
      </c>
      <c r="P62" s="454">
        <f>O62/1000000</f>
        <v>0</v>
      </c>
      <c r="Q62" s="184"/>
    </row>
    <row r="63" spans="1:17" ht="15.75" customHeight="1">
      <c r="A63" s="355"/>
      <c r="B63" s="385" t="s">
        <v>60</v>
      </c>
      <c r="C63" s="445"/>
      <c r="D63" s="480"/>
      <c r="E63" s="480"/>
      <c r="F63" s="445"/>
      <c r="G63" s="452"/>
      <c r="H63" s="453"/>
      <c r="I63" s="453"/>
      <c r="J63" s="453"/>
      <c r="K63" s="454"/>
      <c r="L63" s="452"/>
      <c r="M63" s="453"/>
      <c r="N63" s="453"/>
      <c r="O63" s="453"/>
      <c r="P63" s="454"/>
      <c r="Q63" s="184"/>
    </row>
    <row r="64" spans="1:17" ht="15.75" customHeight="1">
      <c r="A64" s="355">
        <v>37</v>
      </c>
      <c r="B64" s="473" t="s">
        <v>61</v>
      </c>
      <c r="C64" s="445">
        <v>4902521</v>
      </c>
      <c r="D64" s="481" t="s">
        <v>13</v>
      </c>
      <c r="E64" s="432" t="s">
        <v>363</v>
      </c>
      <c r="F64" s="445">
        <v>100</v>
      </c>
      <c r="G64" s="452">
        <v>30955</v>
      </c>
      <c r="H64" s="453">
        <v>30482</v>
      </c>
      <c r="I64" s="453">
        <f aca="true" t="shared" si="6" ref="I64:I70">G64-H64</f>
        <v>473</v>
      </c>
      <c r="J64" s="453">
        <f aca="true" t="shared" si="7" ref="J64:J70">$F64*I64</f>
        <v>47300</v>
      </c>
      <c r="K64" s="454">
        <f aca="true" t="shared" si="8" ref="K64:K70">J64/1000000</f>
        <v>0.0473</v>
      </c>
      <c r="L64" s="452">
        <v>9082</v>
      </c>
      <c r="M64" s="453">
        <v>8631</v>
      </c>
      <c r="N64" s="453">
        <f aca="true" t="shared" si="9" ref="N64:N70">L64-M64</f>
        <v>451</v>
      </c>
      <c r="O64" s="453">
        <f aca="true" t="shared" si="10" ref="O64:O70">$F64*N64</f>
        <v>45100</v>
      </c>
      <c r="P64" s="454">
        <f aca="true" t="shared" si="11" ref="P64:P70">O64/1000000</f>
        <v>0.0451</v>
      </c>
      <c r="Q64" s="184"/>
    </row>
    <row r="65" spans="1:17" ht="15.75" customHeight="1">
      <c r="A65" s="355">
        <v>38</v>
      </c>
      <c r="B65" s="473" t="s">
        <v>62</v>
      </c>
      <c r="C65" s="445">
        <v>4902522</v>
      </c>
      <c r="D65" s="481" t="s">
        <v>13</v>
      </c>
      <c r="E65" s="432" t="s">
        <v>363</v>
      </c>
      <c r="F65" s="445">
        <v>100</v>
      </c>
      <c r="G65" s="452">
        <v>840</v>
      </c>
      <c r="H65" s="453">
        <v>840</v>
      </c>
      <c r="I65" s="453">
        <f t="shared" si="6"/>
        <v>0</v>
      </c>
      <c r="J65" s="453">
        <f t="shared" si="7"/>
        <v>0</v>
      </c>
      <c r="K65" s="454">
        <f t="shared" si="8"/>
        <v>0</v>
      </c>
      <c r="L65" s="452">
        <v>185</v>
      </c>
      <c r="M65" s="453">
        <v>185</v>
      </c>
      <c r="N65" s="453">
        <f t="shared" si="9"/>
        <v>0</v>
      </c>
      <c r="O65" s="453">
        <f t="shared" si="10"/>
        <v>0</v>
      </c>
      <c r="P65" s="454">
        <f t="shared" si="11"/>
        <v>0</v>
      </c>
      <c r="Q65" s="184"/>
    </row>
    <row r="66" spans="1:17" ht="15.75" customHeight="1">
      <c r="A66" s="355">
        <v>39</v>
      </c>
      <c r="B66" s="473" t="s">
        <v>63</v>
      </c>
      <c r="C66" s="445">
        <v>4902523</v>
      </c>
      <c r="D66" s="481" t="s">
        <v>13</v>
      </c>
      <c r="E66" s="432" t="s">
        <v>363</v>
      </c>
      <c r="F66" s="445">
        <v>100</v>
      </c>
      <c r="G66" s="452">
        <v>999815</v>
      </c>
      <c r="H66" s="453">
        <v>999815</v>
      </c>
      <c r="I66" s="453">
        <f t="shared" si="6"/>
        <v>0</v>
      </c>
      <c r="J66" s="453">
        <f t="shared" si="7"/>
        <v>0</v>
      </c>
      <c r="K66" s="454">
        <f t="shared" si="8"/>
        <v>0</v>
      </c>
      <c r="L66" s="452">
        <v>999943</v>
      </c>
      <c r="M66" s="453">
        <v>999943</v>
      </c>
      <c r="N66" s="453">
        <f t="shared" si="9"/>
        <v>0</v>
      </c>
      <c r="O66" s="453">
        <f t="shared" si="10"/>
        <v>0</v>
      </c>
      <c r="P66" s="454">
        <f t="shared" si="11"/>
        <v>0</v>
      </c>
      <c r="Q66" s="184"/>
    </row>
    <row r="67" spans="1:17" ht="15.75" customHeight="1">
      <c r="A67" s="355">
        <v>40</v>
      </c>
      <c r="B67" s="473" t="s">
        <v>64</v>
      </c>
      <c r="C67" s="445">
        <v>4902524</v>
      </c>
      <c r="D67" s="481" t="s">
        <v>13</v>
      </c>
      <c r="E67" s="432" t="s">
        <v>363</v>
      </c>
      <c r="F67" s="445">
        <v>100</v>
      </c>
      <c r="G67" s="452">
        <v>0</v>
      </c>
      <c r="H67" s="453">
        <v>0</v>
      </c>
      <c r="I67" s="453">
        <f t="shared" si="6"/>
        <v>0</v>
      </c>
      <c r="J67" s="453">
        <f t="shared" si="7"/>
        <v>0</v>
      </c>
      <c r="K67" s="454">
        <f t="shared" si="8"/>
        <v>0</v>
      </c>
      <c r="L67" s="452">
        <v>0</v>
      </c>
      <c r="M67" s="453">
        <v>0</v>
      </c>
      <c r="N67" s="453">
        <f t="shared" si="9"/>
        <v>0</v>
      </c>
      <c r="O67" s="453">
        <f t="shared" si="10"/>
        <v>0</v>
      </c>
      <c r="P67" s="454">
        <f t="shared" si="11"/>
        <v>0</v>
      </c>
      <c r="Q67" s="184"/>
    </row>
    <row r="68" spans="1:17" ht="15.75" customHeight="1">
      <c r="A68" s="355">
        <v>41</v>
      </c>
      <c r="B68" s="473" t="s">
        <v>65</v>
      </c>
      <c r="C68" s="445">
        <v>4902525</v>
      </c>
      <c r="D68" s="481" t="s">
        <v>13</v>
      </c>
      <c r="E68" s="432" t="s">
        <v>363</v>
      </c>
      <c r="F68" s="445">
        <v>100</v>
      </c>
      <c r="G68" s="452">
        <v>0</v>
      </c>
      <c r="H68" s="453">
        <v>0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0</v>
      </c>
      <c r="M68" s="453">
        <v>0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42</v>
      </c>
      <c r="B69" s="473" t="s">
        <v>66</v>
      </c>
      <c r="C69" s="445">
        <v>4902526</v>
      </c>
      <c r="D69" s="481" t="s">
        <v>13</v>
      </c>
      <c r="E69" s="432" t="s">
        <v>363</v>
      </c>
      <c r="F69" s="445">
        <v>100</v>
      </c>
      <c r="G69" s="452">
        <v>14606</v>
      </c>
      <c r="H69" s="453">
        <v>14503</v>
      </c>
      <c r="I69" s="453">
        <f t="shared" si="6"/>
        <v>103</v>
      </c>
      <c r="J69" s="453">
        <f t="shared" si="7"/>
        <v>10300</v>
      </c>
      <c r="K69" s="454">
        <f t="shared" si="8"/>
        <v>0.0103</v>
      </c>
      <c r="L69" s="452">
        <v>9192</v>
      </c>
      <c r="M69" s="453">
        <v>8703</v>
      </c>
      <c r="N69" s="453">
        <f t="shared" si="9"/>
        <v>489</v>
      </c>
      <c r="O69" s="453">
        <f t="shared" si="10"/>
        <v>48900</v>
      </c>
      <c r="P69" s="454">
        <f t="shared" si="11"/>
        <v>0.0489</v>
      </c>
      <c r="Q69" s="184"/>
    </row>
    <row r="70" spans="1:17" ht="15.75" customHeight="1">
      <c r="A70" s="355">
        <v>43</v>
      </c>
      <c r="B70" s="473" t="s">
        <v>67</v>
      </c>
      <c r="C70" s="445">
        <v>4902527</v>
      </c>
      <c r="D70" s="481" t="s">
        <v>13</v>
      </c>
      <c r="E70" s="432" t="s">
        <v>363</v>
      </c>
      <c r="F70" s="445">
        <v>100</v>
      </c>
      <c r="G70" s="452">
        <v>998150</v>
      </c>
      <c r="H70" s="453">
        <v>998055</v>
      </c>
      <c r="I70" s="453">
        <f t="shared" si="6"/>
        <v>95</v>
      </c>
      <c r="J70" s="453">
        <f t="shared" si="7"/>
        <v>9500</v>
      </c>
      <c r="K70" s="454">
        <f t="shared" si="8"/>
        <v>0.0095</v>
      </c>
      <c r="L70" s="452">
        <v>388</v>
      </c>
      <c r="M70" s="453">
        <v>49</v>
      </c>
      <c r="N70" s="453">
        <f t="shared" si="9"/>
        <v>339</v>
      </c>
      <c r="O70" s="453">
        <f t="shared" si="10"/>
        <v>33900</v>
      </c>
      <c r="P70" s="454">
        <f t="shared" si="11"/>
        <v>0.0339</v>
      </c>
      <c r="Q70" s="184"/>
    </row>
    <row r="71" spans="1:17" ht="15.75" customHeight="1">
      <c r="A71" s="355"/>
      <c r="B71" s="385" t="s">
        <v>68</v>
      </c>
      <c r="C71" s="445"/>
      <c r="D71" s="480"/>
      <c r="E71" s="480"/>
      <c r="F71" s="445"/>
      <c r="G71" s="452"/>
      <c r="H71" s="453"/>
      <c r="I71" s="453"/>
      <c r="J71" s="453"/>
      <c r="K71" s="454"/>
      <c r="L71" s="452"/>
      <c r="M71" s="453"/>
      <c r="N71" s="453"/>
      <c r="O71" s="453"/>
      <c r="P71" s="454"/>
      <c r="Q71" s="184"/>
    </row>
    <row r="72" spans="1:17" ht="15.75" customHeight="1">
      <c r="A72" s="355">
        <v>44</v>
      </c>
      <c r="B72" s="473" t="s">
        <v>69</v>
      </c>
      <c r="C72" s="445">
        <v>4902529</v>
      </c>
      <c r="D72" s="481" t="s">
        <v>13</v>
      </c>
      <c r="E72" s="432" t="s">
        <v>363</v>
      </c>
      <c r="F72" s="445">
        <v>500</v>
      </c>
      <c r="G72" s="452">
        <v>3440</v>
      </c>
      <c r="H72" s="453">
        <v>3440</v>
      </c>
      <c r="I72" s="453">
        <f>G72-H72</f>
        <v>0</v>
      </c>
      <c r="J72" s="453">
        <f>$F72*I72</f>
        <v>0</v>
      </c>
      <c r="K72" s="454">
        <f>J72/1000000</f>
        <v>0</v>
      </c>
      <c r="L72" s="452">
        <v>27689</v>
      </c>
      <c r="M72" s="453">
        <v>27319</v>
      </c>
      <c r="N72" s="453">
        <f>L72-M72</f>
        <v>370</v>
      </c>
      <c r="O72" s="453">
        <f>$F72*N72</f>
        <v>185000</v>
      </c>
      <c r="P72" s="454">
        <f>O72/1000000</f>
        <v>0.185</v>
      </c>
      <c r="Q72" s="184"/>
    </row>
    <row r="73" spans="1:17" ht="15.75" customHeight="1">
      <c r="A73" s="355">
        <v>45</v>
      </c>
      <c r="B73" s="473" t="s">
        <v>70</v>
      </c>
      <c r="C73" s="445">
        <v>4902530</v>
      </c>
      <c r="D73" s="481" t="s">
        <v>13</v>
      </c>
      <c r="E73" s="432" t="s">
        <v>363</v>
      </c>
      <c r="F73" s="445">
        <v>500</v>
      </c>
      <c r="G73" s="452">
        <v>3187</v>
      </c>
      <c r="H73" s="453">
        <v>3187</v>
      </c>
      <c r="I73" s="453">
        <f>G73-H73</f>
        <v>0</v>
      </c>
      <c r="J73" s="453">
        <f>$F73*I73</f>
        <v>0</v>
      </c>
      <c r="K73" s="454">
        <f>J73/1000000</f>
        <v>0</v>
      </c>
      <c r="L73" s="452">
        <v>19135</v>
      </c>
      <c r="M73" s="453">
        <v>18703</v>
      </c>
      <c r="N73" s="453">
        <f>L73-M73</f>
        <v>432</v>
      </c>
      <c r="O73" s="453">
        <f>$F73*N73</f>
        <v>216000</v>
      </c>
      <c r="P73" s="454">
        <f>O73/1000000</f>
        <v>0.216</v>
      </c>
      <c r="Q73" s="184"/>
    </row>
    <row r="74" spans="1:17" ht="15.75" customHeight="1">
      <c r="A74" s="355">
        <v>46</v>
      </c>
      <c r="B74" s="473" t="s">
        <v>71</v>
      </c>
      <c r="C74" s="445">
        <v>4902531</v>
      </c>
      <c r="D74" s="481" t="s">
        <v>13</v>
      </c>
      <c r="E74" s="432" t="s">
        <v>363</v>
      </c>
      <c r="F74" s="445">
        <v>500</v>
      </c>
      <c r="G74" s="452">
        <v>3232</v>
      </c>
      <c r="H74" s="453">
        <v>3232</v>
      </c>
      <c r="I74" s="453">
        <f>G74-H74</f>
        <v>0</v>
      </c>
      <c r="J74" s="453">
        <f>$F74*I74</f>
        <v>0</v>
      </c>
      <c r="K74" s="454">
        <f>J74/1000000</f>
        <v>0</v>
      </c>
      <c r="L74" s="452">
        <v>12883</v>
      </c>
      <c r="M74" s="453">
        <v>12618</v>
      </c>
      <c r="N74" s="453">
        <f>L74-M74</f>
        <v>265</v>
      </c>
      <c r="O74" s="453">
        <f>$F74*N74</f>
        <v>132500</v>
      </c>
      <c r="P74" s="454">
        <f>O74/1000000</f>
        <v>0.1325</v>
      </c>
      <c r="Q74" s="184"/>
    </row>
    <row r="75" spans="1:17" ht="15.75" customHeight="1">
      <c r="A75" s="355">
        <v>47</v>
      </c>
      <c r="B75" s="473" t="s">
        <v>72</v>
      </c>
      <c r="C75" s="445">
        <v>4902532</v>
      </c>
      <c r="D75" s="481" t="s">
        <v>13</v>
      </c>
      <c r="E75" s="432" t="s">
        <v>363</v>
      </c>
      <c r="F75" s="445">
        <v>500</v>
      </c>
      <c r="G75" s="452">
        <v>3182</v>
      </c>
      <c r="H75" s="453">
        <v>3182</v>
      </c>
      <c r="I75" s="453">
        <f>G75-H75</f>
        <v>0</v>
      </c>
      <c r="J75" s="453">
        <f>$F75*I75</f>
        <v>0</v>
      </c>
      <c r="K75" s="454">
        <f>J75/1000000</f>
        <v>0</v>
      </c>
      <c r="L75" s="452">
        <v>14701</v>
      </c>
      <c r="M75" s="453">
        <v>14383</v>
      </c>
      <c r="N75" s="453">
        <f>L75-M75</f>
        <v>318</v>
      </c>
      <c r="O75" s="453">
        <f>$F75*N75</f>
        <v>159000</v>
      </c>
      <c r="P75" s="454">
        <f>O75/1000000</f>
        <v>0.159</v>
      </c>
      <c r="Q75" s="184"/>
    </row>
    <row r="76" spans="1:17" ht="15.75" customHeight="1">
      <c r="A76" s="355"/>
      <c r="B76" s="385" t="s">
        <v>74</v>
      </c>
      <c r="C76" s="445"/>
      <c r="D76" s="480"/>
      <c r="E76" s="480"/>
      <c r="F76" s="445"/>
      <c r="G76" s="452"/>
      <c r="H76" s="453"/>
      <c r="I76" s="453"/>
      <c r="J76" s="453"/>
      <c r="K76" s="454"/>
      <c r="L76" s="452"/>
      <c r="M76" s="453"/>
      <c r="N76" s="453"/>
      <c r="O76" s="453"/>
      <c r="P76" s="454"/>
      <c r="Q76" s="184"/>
    </row>
    <row r="77" spans="1:17" ht="15.75" customHeight="1">
      <c r="A77" s="355">
        <v>48</v>
      </c>
      <c r="B77" s="473" t="s">
        <v>67</v>
      </c>
      <c r="C77" s="445">
        <v>4902535</v>
      </c>
      <c r="D77" s="481" t="s">
        <v>13</v>
      </c>
      <c r="E77" s="432" t="s">
        <v>363</v>
      </c>
      <c r="F77" s="445">
        <v>100</v>
      </c>
      <c r="G77" s="452">
        <v>999531</v>
      </c>
      <c r="H77" s="453">
        <v>999545</v>
      </c>
      <c r="I77" s="453">
        <f aca="true" t="shared" si="12" ref="I77:I82">G77-H77</f>
        <v>-14</v>
      </c>
      <c r="J77" s="453">
        <f aca="true" t="shared" si="13" ref="J77:J82">$F77*I77</f>
        <v>-1400</v>
      </c>
      <c r="K77" s="454">
        <f aca="true" t="shared" si="14" ref="K77:K82">J77/1000000</f>
        <v>-0.0014</v>
      </c>
      <c r="L77" s="452">
        <v>5051</v>
      </c>
      <c r="M77" s="453">
        <v>4949</v>
      </c>
      <c r="N77" s="453">
        <f aca="true" t="shared" si="15" ref="N77:N82">L77-M77</f>
        <v>102</v>
      </c>
      <c r="O77" s="453">
        <f aca="true" t="shared" si="16" ref="O77:O82">$F77*N77</f>
        <v>10200</v>
      </c>
      <c r="P77" s="454">
        <f aca="true" t="shared" si="17" ref="P77:P82">O77/1000000</f>
        <v>0.0102</v>
      </c>
      <c r="Q77" s="184"/>
    </row>
    <row r="78" spans="1:17" ht="15.75" customHeight="1">
      <c r="A78" s="355">
        <v>49</v>
      </c>
      <c r="B78" s="473" t="s">
        <v>75</v>
      </c>
      <c r="C78" s="445">
        <v>4902536</v>
      </c>
      <c r="D78" s="481" t="s">
        <v>13</v>
      </c>
      <c r="E78" s="432" t="s">
        <v>363</v>
      </c>
      <c r="F78" s="445">
        <v>100</v>
      </c>
      <c r="G78" s="452">
        <v>2377</v>
      </c>
      <c r="H78" s="453">
        <v>2299</v>
      </c>
      <c r="I78" s="453">
        <f t="shared" si="12"/>
        <v>78</v>
      </c>
      <c r="J78" s="453">
        <f t="shared" si="13"/>
        <v>7800</v>
      </c>
      <c r="K78" s="454">
        <f t="shared" si="14"/>
        <v>0.0078</v>
      </c>
      <c r="L78" s="452">
        <v>12749</v>
      </c>
      <c r="M78" s="453">
        <v>12369</v>
      </c>
      <c r="N78" s="453">
        <f t="shared" si="15"/>
        <v>380</v>
      </c>
      <c r="O78" s="453">
        <f t="shared" si="16"/>
        <v>38000</v>
      </c>
      <c r="P78" s="454">
        <f t="shared" si="17"/>
        <v>0.038</v>
      </c>
      <c r="Q78" s="184"/>
    </row>
    <row r="79" spans="1:17" ht="15.75" customHeight="1">
      <c r="A79" s="355">
        <v>50</v>
      </c>
      <c r="B79" s="473" t="s">
        <v>88</v>
      </c>
      <c r="C79" s="445">
        <v>4902537</v>
      </c>
      <c r="D79" s="481" t="s">
        <v>13</v>
      </c>
      <c r="E79" s="432" t="s">
        <v>363</v>
      </c>
      <c r="F79" s="445">
        <v>100</v>
      </c>
      <c r="G79" s="452">
        <v>5649</v>
      </c>
      <c r="H79" s="453">
        <v>5364</v>
      </c>
      <c r="I79" s="453">
        <f t="shared" si="12"/>
        <v>285</v>
      </c>
      <c r="J79" s="453">
        <f t="shared" si="13"/>
        <v>28500</v>
      </c>
      <c r="K79" s="454">
        <f t="shared" si="14"/>
        <v>0.0285</v>
      </c>
      <c r="L79" s="452">
        <v>46718</v>
      </c>
      <c r="M79" s="453">
        <v>45822</v>
      </c>
      <c r="N79" s="453">
        <f t="shared" si="15"/>
        <v>896</v>
      </c>
      <c r="O79" s="453">
        <f t="shared" si="16"/>
        <v>89600</v>
      </c>
      <c r="P79" s="454">
        <f t="shared" si="17"/>
        <v>0.0896</v>
      </c>
      <c r="Q79" s="184"/>
    </row>
    <row r="80" spans="1:17" ht="15.75" customHeight="1">
      <c r="A80" s="355">
        <v>51</v>
      </c>
      <c r="B80" s="473" t="s">
        <v>76</v>
      </c>
      <c r="C80" s="445">
        <v>4902538</v>
      </c>
      <c r="D80" s="481" t="s">
        <v>13</v>
      </c>
      <c r="E80" s="432" t="s">
        <v>363</v>
      </c>
      <c r="F80" s="445">
        <v>100</v>
      </c>
      <c r="G80" s="452">
        <v>8184</v>
      </c>
      <c r="H80" s="453">
        <v>8211</v>
      </c>
      <c r="I80" s="453">
        <f t="shared" si="12"/>
        <v>-27</v>
      </c>
      <c r="J80" s="453">
        <f t="shared" si="13"/>
        <v>-2700</v>
      </c>
      <c r="K80" s="454">
        <f t="shared" si="14"/>
        <v>-0.0027</v>
      </c>
      <c r="L80" s="452">
        <v>19054</v>
      </c>
      <c r="M80" s="453">
        <v>19022</v>
      </c>
      <c r="N80" s="453">
        <f t="shared" si="15"/>
        <v>32</v>
      </c>
      <c r="O80" s="453">
        <f t="shared" si="16"/>
        <v>3200</v>
      </c>
      <c r="P80" s="454">
        <f t="shared" si="17"/>
        <v>0.0032</v>
      </c>
      <c r="Q80" s="184"/>
    </row>
    <row r="81" spans="1:17" ht="15.75" customHeight="1">
      <c r="A81" s="355">
        <v>52</v>
      </c>
      <c r="B81" s="473" t="s">
        <v>77</v>
      </c>
      <c r="C81" s="445">
        <v>4902539</v>
      </c>
      <c r="D81" s="481" t="s">
        <v>13</v>
      </c>
      <c r="E81" s="432" t="s">
        <v>363</v>
      </c>
      <c r="F81" s="445">
        <v>100</v>
      </c>
      <c r="G81" s="452">
        <v>999703</v>
      </c>
      <c r="H81" s="453">
        <v>999717</v>
      </c>
      <c r="I81" s="453">
        <f t="shared" si="12"/>
        <v>-14</v>
      </c>
      <c r="J81" s="453">
        <f t="shared" si="13"/>
        <v>-1400</v>
      </c>
      <c r="K81" s="454">
        <f t="shared" si="14"/>
        <v>-0.0014</v>
      </c>
      <c r="L81" s="452">
        <v>251</v>
      </c>
      <c r="M81" s="453">
        <v>259</v>
      </c>
      <c r="N81" s="453">
        <f t="shared" si="15"/>
        <v>-8</v>
      </c>
      <c r="O81" s="453">
        <f t="shared" si="16"/>
        <v>-800</v>
      </c>
      <c r="P81" s="454">
        <f t="shared" si="17"/>
        <v>-0.0008</v>
      </c>
      <c r="Q81" s="184"/>
    </row>
    <row r="82" spans="1:17" ht="15.75" customHeight="1">
      <c r="A82" s="355">
        <v>53</v>
      </c>
      <c r="B82" s="473" t="s">
        <v>63</v>
      </c>
      <c r="C82" s="445">
        <v>4902540</v>
      </c>
      <c r="D82" s="481" t="s">
        <v>13</v>
      </c>
      <c r="E82" s="432" t="s">
        <v>363</v>
      </c>
      <c r="F82" s="445">
        <v>100</v>
      </c>
      <c r="G82" s="452">
        <v>15</v>
      </c>
      <c r="H82" s="453">
        <v>15</v>
      </c>
      <c r="I82" s="453">
        <f t="shared" si="12"/>
        <v>0</v>
      </c>
      <c r="J82" s="453">
        <f t="shared" si="13"/>
        <v>0</v>
      </c>
      <c r="K82" s="454">
        <f t="shared" si="14"/>
        <v>0</v>
      </c>
      <c r="L82" s="452">
        <v>13398</v>
      </c>
      <c r="M82" s="453">
        <v>13398</v>
      </c>
      <c r="N82" s="453">
        <f t="shared" si="15"/>
        <v>0</v>
      </c>
      <c r="O82" s="453">
        <f t="shared" si="16"/>
        <v>0</v>
      </c>
      <c r="P82" s="454">
        <f t="shared" si="17"/>
        <v>0</v>
      </c>
      <c r="Q82" s="184"/>
    </row>
    <row r="83" spans="1:17" ht="15.75" customHeight="1">
      <c r="A83" s="355"/>
      <c r="B83" s="473"/>
      <c r="C83" s="445"/>
      <c r="D83" s="481"/>
      <c r="E83" s="481"/>
      <c r="F83" s="445"/>
      <c r="G83" s="452"/>
      <c r="H83" s="453"/>
      <c r="I83" s="453"/>
      <c r="J83" s="453"/>
      <c r="K83" s="454"/>
      <c r="L83" s="452"/>
      <c r="M83" s="453"/>
      <c r="N83" s="453"/>
      <c r="O83" s="453"/>
      <c r="P83" s="454"/>
      <c r="Q83" s="184"/>
    </row>
    <row r="84" spans="1:17" ht="15.75" customHeight="1">
      <c r="A84" s="355"/>
      <c r="B84" s="385" t="s">
        <v>78</v>
      </c>
      <c r="C84" s="445"/>
      <c r="D84" s="480"/>
      <c r="E84" s="480"/>
      <c r="F84" s="445"/>
      <c r="G84" s="452"/>
      <c r="H84" s="453"/>
      <c r="I84" s="453"/>
      <c r="J84" s="453"/>
      <c r="K84" s="454"/>
      <c r="L84" s="452"/>
      <c r="M84" s="453"/>
      <c r="N84" s="453"/>
      <c r="O84" s="453"/>
      <c r="P84" s="454"/>
      <c r="Q84" s="184"/>
    </row>
    <row r="85" spans="1:17" ht="15.75" customHeight="1">
      <c r="A85" s="355">
        <v>54</v>
      </c>
      <c r="B85" s="473" t="s">
        <v>79</v>
      </c>
      <c r="C85" s="445">
        <v>4902541</v>
      </c>
      <c r="D85" s="481" t="s">
        <v>13</v>
      </c>
      <c r="E85" s="432" t="s">
        <v>363</v>
      </c>
      <c r="F85" s="445">
        <v>100</v>
      </c>
      <c r="G85" s="452">
        <v>1056</v>
      </c>
      <c r="H85" s="453">
        <v>1024</v>
      </c>
      <c r="I85" s="453">
        <f>G85-H85</f>
        <v>32</v>
      </c>
      <c r="J85" s="453">
        <f>$F85*I85</f>
        <v>3200</v>
      </c>
      <c r="K85" s="454">
        <f>J85/1000000</f>
        <v>0.0032</v>
      </c>
      <c r="L85" s="452">
        <v>58822</v>
      </c>
      <c r="M85" s="453">
        <v>57326</v>
      </c>
      <c r="N85" s="453">
        <f>L85-M85</f>
        <v>1496</v>
      </c>
      <c r="O85" s="453">
        <f>$F85*N85</f>
        <v>149600</v>
      </c>
      <c r="P85" s="454">
        <f>O85/1000000</f>
        <v>0.1496</v>
      </c>
      <c r="Q85" s="184"/>
    </row>
    <row r="86" spans="1:17" ht="15.75" customHeight="1">
      <c r="A86" s="355">
        <v>55</v>
      </c>
      <c r="B86" s="473" t="s">
        <v>80</v>
      </c>
      <c r="C86" s="445">
        <v>4902542</v>
      </c>
      <c r="D86" s="481" t="s">
        <v>13</v>
      </c>
      <c r="E86" s="432" t="s">
        <v>363</v>
      </c>
      <c r="F86" s="445">
        <v>100</v>
      </c>
      <c r="G86" s="452">
        <v>2120</v>
      </c>
      <c r="H86" s="453">
        <v>1440</v>
      </c>
      <c r="I86" s="453">
        <f>G86-H86</f>
        <v>680</v>
      </c>
      <c r="J86" s="453">
        <f>$F86*I86</f>
        <v>68000</v>
      </c>
      <c r="K86" s="454">
        <f>J86/1000000</f>
        <v>0.068</v>
      </c>
      <c r="L86" s="452">
        <v>51316</v>
      </c>
      <c r="M86" s="453">
        <v>50650</v>
      </c>
      <c r="N86" s="453">
        <f>L86-M86</f>
        <v>666</v>
      </c>
      <c r="O86" s="453">
        <f>$F86*N86</f>
        <v>66600</v>
      </c>
      <c r="P86" s="454">
        <f>O86/1000000</f>
        <v>0.0666</v>
      </c>
      <c r="Q86" s="184"/>
    </row>
    <row r="87" spans="1:17" ht="15.75" customHeight="1">
      <c r="A87" s="355">
        <v>56</v>
      </c>
      <c r="B87" s="473" t="s">
        <v>81</v>
      </c>
      <c r="C87" s="445">
        <v>4902543</v>
      </c>
      <c r="D87" s="481" t="s">
        <v>13</v>
      </c>
      <c r="E87" s="432" t="s">
        <v>363</v>
      </c>
      <c r="F87" s="445">
        <v>100</v>
      </c>
      <c r="G87" s="452">
        <v>2576</v>
      </c>
      <c r="H87" s="453">
        <v>1827</v>
      </c>
      <c r="I87" s="453">
        <f>G87-H87</f>
        <v>749</v>
      </c>
      <c r="J87" s="453">
        <f>$F87*I87</f>
        <v>74900</v>
      </c>
      <c r="K87" s="454">
        <f>J87/1000000</f>
        <v>0.0749</v>
      </c>
      <c r="L87" s="452">
        <v>73675</v>
      </c>
      <c r="M87" s="453">
        <v>72725</v>
      </c>
      <c r="N87" s="453">
        <f>L87-M87</f>
        <v>950</v>
      </c>
      <c r="O87" s="453">
        <f>$F87*N87</f>
        <v>95000</v>
      </c>
      <c r="P87" s="454">
        <f>O87/1000000</f>
        <v>0.095</v>
      </c>
      <c r="Q87" s="184"/>
    </row>
    <row r="88" spans="1:17" ht="15.75" customHeight="1">
      <c r="A88" s="355"/>
      <c r="B88" s="385" t="s">
        <v>35</v>
      </c>
      <c r="C88" s="445"/>
      <c r="D88" s="480"/>
      <c r="E88" s="480"/>
      <c r="F88" s="445"/>
      <c r="G88" s="452"/>
      <c r="H88" s="453"/>
      <c r="I88" s="453"/>
      <c r="J88" s="453"/>
      <c r="K88" s="454"/>
      <c r="L88" s="452"/>
      <c r="M88" s="453"/>
      <c r="N88" s="453"/>
      <c r="O88" s="453"/>
      <c r="P88" s="454"/>
      <c r="Q88" s="184"/>
    </row>
    <row r="89" spans="1:17" ht="15.75" customHeight="1">
      <c r="A89" s="355">
        <v>57</v>
      </c>
      <c r="B89" s="473" t="s">
        <v>73</v>
      </c>
      <c r="C89" s="445">
        <v>4864807</v>
      </c>
      <c r="D89" s="481" t="s">
        <v>13</v>
      </c>
      <c r="E89" s="432" t="s">
        <v>363</v>
      </c>
      <c r="F89" s="445">
        <v>100</v>
      </c>
      <c r="G89" s="452">
        <v>89439</v>
      </c>
      <c r="H89" s="453">
        <v>87362</v>
      </c>
      <c r="I89" s="453">
        <f>G89-H89</f>
        <v>2077</v>
      </c>
      <c r="J89" s="453">
        <f>$F89*I89</f>
        <v>207700</v>
      </c>
      <c r="K89" s="454">
        <f>J89/1000000</f>
        <v>0.2077</v>
      </c>
      <c r="L89" s="452">
        <v>26267</v>
      </c>
      <c r="M89" s="453">
        <v>26323</v>
      </c>
      <c r="N89" s="453">
        <f>L89-M89</f>
        <v>-56</v>
      </c>
      <c r="O89" s="453">
        <f>$F89*N89</f>
        <v>-5600</v>
      </c>
      <c r="P89" s="454">
        <f>O89/1000000</f>
        <v>-0.0056</v>
      </c>
      <c r="Q89" s="184"/>
    </row>
    <row r="90" spans="1:17" ht="15.75" customHeight="1">
      <c r="A90" s="355">
        <v>58</v>
      </c>
      <c r="B90" s="473" t="s">
        <v>258</v>
      </c>
      <c r="C90" s="445">
        <v>4865086</v>
      </c>
      <c r="D90" s="481" t="s">
        <v>13</v>
      </c>
      <c r="E90" s="432" t="s">
        <v>363</v>
      </c>
      <c r="F90" s="445">
        <v>100</v>
      </c>
      <c r="G90" s="452">
        <v>9168</v>
      </c>
      <c r="H90" s="453">
        <v>8281</v>
      </c>
      <c r="I90" s="453">
        <f>G90-H90</f>
        <v>887</v>
      </c>
      <c r="J90" s="453">
        <f>$F90*I90</f>
        <v>88700</v>
      </c>
      <c r="K90" s="454">
        <f>J90/1000000</f>
        <v>0.0887</v>
      </c>
      <c r="L90" s="452">
        <v>32897</v>
      </c>
      <c r="M90" s="453">
        <v>31831</v>
      </c>
      <c r="N90" s="453">
        <f>L90-M90</f>
        <v>1066</v>
      </c>
      <c r="O90" s="453">
        <f>$F90*N90</f>
        <v>106600</v>
      </c>
      <c r="P90" s="454">
        <f>O90/1000000</f>
        <v>0.1066</v>
      </c>
      <c r="Q90" s="184"/>
    </row>
    <row r="91" spans="1:17" ht="15.75" customHeight="1">
      <c r="A91" s="355">
        <v>59</v>
      </c>
      <c r="B91" s="473" t="s">
        <v>86</v>
      </c>
      <c r="C91" s="445">
        <v>4902571</v>
      </c>
      <c r="D91" s="481" t="s">
        <v>13</v>
      </c>
      <c r="E91" s="432" t="s">
        <v>363</v>
      </c>
      <c r="F91" s="445">
        <v>-300</v>
      </c>
      <c r="G91" s="452">
        <v>2</v>
      </c>
      <c r="H91" s="453">
        <v>2</v>
      </c>
      <c r="I91" s="453">
        <f>G91-H91</f>
        <v>0</v>
      </c>
      <c r="J91" s="453">
        <f>$F91*I91</f>
        <v>0</v>
      </c>
      <c r="K91" s="454">
        <f>J91/1000000</f>
        <v>0</v>
      </c>
      <c r="L91" s="452">
        <v>999952</v>
      </c>
      <c r="M91" s="453">
        <v>999952</v>
      </c>
      <c r="N91" s="453">
        <f>L91-M91</f>
        <v>0</v>
      </c>
      <c r="O91" s="453">
        <f>$F91*N91</f>
        <v>0</v>
      </c>
      <c r="P91" s="454">
        <f>O91/1000000</f>
        <v>0</v>
      </c>
      <c r="Q91" s="184"/>
    </row>
    <row r="92" spans="1:17" ht="15.75" customHeight="1">
      <c r="A92" s="355"/>
      <c r="B92" s="473"/>
      <c r="C92" s="445"/>
      <c r="D92" s="481"/>
      <c r="E92" s="482"/>
      <c r="F92" s="445"/>
      <c r="G92" s="452"/>
      <c r="H92" s="453"/>
      <c r="I92" s="453"/>
      <c r="J92" s="453"/>
      <c r="K92" s="454"/>
      <c r="L92" s="452"/>
      <c r="M92" s="453"/>
      <c r="N92" s="453"/>
      <c r="O92" s="453"/>
      <c r="P92" s="454"/>
      <c r="Q92" s="184"/>
    </row>
    <row r="93" spans="1:17" ht="15.75" customHeight="1">
      <c r="A93" s="355"/>
      <c r="B93" s="469" t="s">
        <v>82</v>
      </c>
      <c r="C93" s="443"/>
      <c r="D93" s="476"/>
      <c r="E93" s="476"/>
      <c r="F93" s="443"/>
      <c r="G93" s="452"/>
      <c r="H93" s="453"/>
      <c r="I93" s="453"/>
      <c r="J93" s="453"/>
      <c r="K93" s="454"/>
      <c r="L93" s="452"/>
      <c r="M93" s="453"/>
      <c r="N93" s="453"/>
      <c r="O93" s="453"/>
      <c r="P93" s="454"/>
      <c r="Q93" s="184"/>
    </row>
    <row r="94" spans="1:17" ht="23.25">
      <c r="A94" s="422">
        <v>60</v>
      </c>
      <c r="B94" s="550" t="s">
        <v>83</v>
      </c>
      <c r="C94" s="443">
        <v>4865087</v>
      </c>
      <c r="D94" s="476" t="s">
        <v>13</v>
      </c>
      <c r="E94" s="432" t="s">
        <v>363</v>
      </c>
      <c r="F94" s="443">
        <v>-400</v>
      </c>
      <c r="G94" s="452">
        <v>4567</v>
      </c>
      <c r="H94" s="453">
        <v>4567</v>
      </c>
      <c r="I94" s="453">
        <f>G94-H94</f>
        <v>0</v>
      </c>
      <c r="J94" s="453">
        <f>$F94*I94</f>
        <v>0</v>
      </c>
      <c r="K94" s="454">
        <f>J94/1000000</f>
        <v>0</v>
      </c>
      <c r="L94" s="452">
        <v>12605</v>
      </c>
      <c r="M94" s="453">
        <v>12600</v>
      </c>
      <c r="N94" s="453">
        <f>L94-M94</f>
        <v>5</v>
      </c>
      <c r="O94" s="453">
        <f>$F94*N94</f>
        <v>-2000</v>
      </c>
      <c r="P94" s="454">
        <f>O94/1000000</f>
        <v>-0.002</v>
      </c>
      <c r="Q94" s="716"/>
    </row>
    <row r="95" spans="1:17" ht="23.25">
      <c r="A95" s="422">
        <v>61</v>
      </c>
      <c r="B95" s="550" t="s">
        <v>84</v>
      </c>
      <c r="C95" s="443">
        <v>4902516</v>
      </c>
      <c r="D95" s="476" t="s">
        <v>13</v>
      </c>
      <c r="E95" s="432" t="s">
        <v>363</v>
      </c>
      <c r="F95" s="443">
        <v>100</v>
      </c>
      <c r="G95" s="452">
        <v>999305</v>
      </c>
      <c r="H95" s="453">
        <v>999321</v>
      </c>
      <c r="I95" s="453">
        <f>G95-H95</f>
        <v>-16</v>
      </c>
      <c r="J95" s="453">
        <f>$F95*I95</f>
        <v>-1600</v>
      </c>
      <c r="K95" s="454">
        <f>J95/1000000</f>
        <v>-0.0016</v>
      </c>
      <c r="L95" s="452">
        <v>999188</v>
      </c>
      <c r="M95" s="453">
        <v>999190</v>
      </c>
      <c r="N95" s="453">
        <f>L95-M95</f>
        <v>-2</v>
      </c>
      <c r="O95" s="453">
        <f>$F95*N95</f>
        <v>-200</v>
      </c>
      <c r="P95" s="454">
        <f>O95/1000000</f>
        <v>-0.0002</v>
      </c>
      <c r="Q95" s="184"/>
    </row>
    <row r="96" spans="1:17" ht="16.5">
      <c r="A96" s="422"/>
      <c r="B96" s="446"/>
      <c r="C96" s="443"/>
      <c r="D96" s="476"/>
      <c r="E96" s="432"/>
      <c r="F96" s="443"/>
      <c r="G96" s="455"/>
      <c r="H96" s="456"/>
      <c r="I96" s="456"/>
      <c r="J96" s="456"/>
      <c r="K96" s="463"/>
      <c r="L96" s="455"/>
      <c r="M96" s="456"/>
      <c r="N96" s="456"/>
      <c r="O96" s="456"/>
      <c r="P96" s="463"/>
      <c r="Q96" s="184"/>
    </row>
    <row r="97" spans="1:17" ht="15.75" customHeight="1" thickBot="1">
      <c r="A97" s="444"/>
      <c r="B97" s="447"/>
      <c r="C97" s="426"/>
      <c r="D97" s="409"/>
      <c r="E97" s="427"/>
      <c r="F97" s="409"/>
      <c r="G97" s="464"/>
      <c r="H97" s="465"/>
      <c r="I97" s="458"/>
      <c r="J97" s="458"/>
      <c r="K97" s="459"/>
      <c r="L97" s="464"/>
      <c r="M97" s="465"/>
      <c r="N97" s="458"/>
      <c r="O97" s="458"/>
      <c r="P97" s="459"/>
      <c r="Q97" s="185"/>
    </row>
    <row r="98" spans="7:16" ht="13.5" thickTop="1">
      <c r="G98" s="19"/>
      <c r="H98" s="19"/>
      <c r="I98" s="19"/>
      <c r="J98" s="19"/>
      <c r="L98" s="19"/>
      <c r="M98" s="19"/>
      <c r="N98" s="19"/>
      <c r="O98" s="19"/>
      <c r="P98" s="19"/>
    </row>
    <row r="99" spans="2:16" ht="12.75">
      <c r="B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8">
      <c r="B100" s="187" t="s">
        <v>257</v>
      </c>
      <c r="G100" s="19"/>
      <c r="H100" s="19"/>
      <c r="I100" s="19"/>
      <c r="J100" s="19"/>
      <c r="K100" s="623">
        <f>SUM(K8:K97)</f>
        <v>-1.0164000000000002</v>
      </c>
      <c r="L100" s="19"/>
      <c r="M100" s="19"/>
      <c r="N100" s="19"/>
      <c r="O100" s="19"/>
      <c r="P100" s="186">
        <f>SUM(P8:P97)</f>
        <v>9.1835</v>
      </c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.75">
      <c r="A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7" ht="24" thickBot="1">
      <c r="A107" s="228" t="s">
        <v>256</v>
      </c>
      <c r="G107" s="21"/>
      <c r="H107" s="21"/>
      <c r="I107" s="100" t="s">
        <v>8</v>
      </c>
      <c r="J107" s="21"/>
      <c r="K107" s="21"/>
      <c r="L107" s="21"/>
      <c r="M107" s="21"/>
      <c r="N107" s="100" t="s">
        <v>7</v>
      </c>
      <c r="O107" s="21"/>
      <c r="P107" s="21"/>
      <c r="Q107" s="221" t="str">
        <f>Q1</f>
        <v>JUNE-2011</v>
      </c>
    </row>
    <row r="108" spans="1:17" ht="39.75" thickBot="1" thickTop="1">
      <c r="A108" s="101" t="s">
        <v>9</v>
      </c>
      <c r="B108" s="40" t="s">
        <v>10</v>
      </c>
      <c r="C108" s="41" t="s">
        <v>1</v>
      </c>
      <c r="D108" s="41" t="s">
        <v>2</v>
      </c>
      <c r="E108" s="41" t="s">
        <v>3</v>
      </c>
      <c r="F108" s="41" t="s">
        <v>11</v>
      </c>
      <c r="G108" s="43" t="str">
        <f>G5</f>
        <v>FINAL READING 01/07/11</v>
      </c>
      <c r="H108" s="41" t="str">
        <f>H5</f>
        <v>INTIAL READING 01/06/11</v>
      </c>
      <c r="I108" s="41" t="s">
        <v>4</v>
      </c>
      <c r="J108" s="41" t="s">
        <v>5</v>
      </c>
      <c r="K108" s="42" t="s">
        <v>6</v>
      </c>
      <c r="L108" s="43" t="str">
        <f>G5</f>
        <v>FINAL READING 01/07/11</v>
      </c>
      <c r="M108" s="41" t="str">
        <f>H5</f>
        <v>INTIAL READING 01/06/11</v>
      </c>
      <c r="N108" s="41" t="s">
        <v>4</v>
      </c>
      <c r="O108" s="41" t="s">
        <v>5</v>
      </c>
      <c r="P108" s="42" t="s">
        <v>6</v>
      </c>
      <c r="Q108" s="42" t="s">
        <v>326</v>
      </c>
    </row>
    <row r="109" spans="1:16" ht="8.25" customHeight="1" thickBot="1" thickTop="1">
      <c r="A109" s="15"/>
      <c r="B109" s="12"/>
      <c r="C109" s="11"/>
      <c r="D109" s="11"/>
      <c r="E109" s="11"/>
      <c r="F109" s="11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15.75" customHeight="1" thickTop="1">
      <c r="A110" s="448"/>
      <c r="B110" s="449" t="s">
        <v>29</v>
      </c>
      <c r="C110" s="423"/>
      <c r="D110" s="408"/>
      <c r="E110" s="408"/>
      <c r="F110" s="408"/>
      <c r="G110" s="105"/>
      <c r="H110" s="28"/>
      <c r="I110" s="28"/>
      <c r="J110" s="28"/>
      <c r="K110" s="29"/>
      <c r="L110" s="105"/>
      <c r="M110" s="28"/>
      <c r="N110" s="28"/>
      <c r="O110" s="28"/>
      <c r="P110" s="29"/>
      <c r="Q110" s="183"/>
    </row>
    <row r="111" spans="1:17" ht="15.75" customHeight="1">
      <c r="A111" s="422">
        <v>1</v>
      </c>
      <c r="B111" s="468" t="s">
        <v>85</v>
      </c>
      <c r="C111" s="443">
        <v>4865092</v>
      </c>
      <c r="D111" s="432" t="s">
        <v>13</v>
      </c>
      <c r="E111" s="432" t="s">
        <v>363</v>
      </c>
      <c r="F111" s="443">
        <v>-100</v>
      </c>
      <c r="G111" s="452">
        <v>4524</v>
      </c>
      <c r="H111" s="453">
        <v>4415</v>
      </c>
      <c r="I111" s="453">
        <f>G111-H111</f>
        <v>109</v>
      </c>
      <c r="J111" s="453">
        <f aca="true" t="shared" si="18" ref="J111:J122">$F111*I111</f>
        <v>-10900</v>
      </c>
      <c r="K111" s="454">
        <f aca="true" t="shared" si="19" ref="K111:K122">J111/1000000</f>
        <v>-0.0109</v>
      </c>
      <c r="L111" s="452">
        <v>8026</v>
      </c>
      <c r="M111" s="453">
        <v>7801</v>
      </c>
      <c r="N111" s="453">
        <f>L111-M111</f>
        <v>225</v>
      </c>
      <c r="O111" s="453">
        <f aca="true" t="shared" si="20" ref="O111:O122">$F111*N111</f>
        <v>-22500</v>
      </c>
      <c r="P111" s="454">
        <f aca="true" t="shared" si="21" ref="P111:P122">O111/1000000</f>
        <v>-0.0225</v>
      </c>
      <c r="Q111" s="184"/>
    </row>
    <row r="112" spans="1:17" ht="16.5">
      <c r="A112" s="422"/>
      <c r="B112" s="469" t="s">
        <v>42</v>
      </c>
      <c r="C112" s="443"/>
      <c r="D112" s="477"/>
      <c r="E112" s="477"/>
      <c r="F112" s="443"/>
      <c r="G112" s="452"/>
      <c r="H112" s="453"/>
      <c r="I112" s="453"/>
      <c r="J112" s="453"/>
      <c r="K112" s="454"/>
      <c r="L112" s="452"/>
      <c r="M112" s="453"/>
      <c r="N112" s="453"/>
      <c r="O112" s="453"/>
      <c r="P112" s="454"/>
      <c r="Q112" s="184"/>
    </row>
    <row r="113" spans="1:17" ht="16.5">
      <c r="A113" s="422">
        <v>2</v>
      </c>
      <c r="B113" s="468" t="s">
        <v>43</v>
      </c>
      <c r="C113" s="443">
        <v>4864954</v>
      </c>
      <c r="D113" s="476" t="s">
        <v>13</v>
      </c>
      <c r="E113" s="432" t="s">
        <v>363</v>
      </c>
      <c r="F113" s="443">
        <v>-1000</v>
      </c>
      <c r="G113" s="452">
        <v>4330</v>
      </c>
      <c r="H113" s="453">
        <v>4330</v>
      </c>
      <c r="I113" s="453">
        <f>G113-H113</f>
        <v>0</v>
      </c>
      <c r="J113" s="453">
        <f t="shared" si="18"/>
        <v>0</v>
      </c>
      <c r="K113" s="454">
        <f t="shared" si="19"/>
        <v>0</v>
      </c>
      <c r="L113" s="452">
        <v>3697</v>
      </c>
      <c r="M113" s="453">
        <v>3697</v>
      </c>
      <c r="N113" s="453">
        <f>L113-M113</f>
        <v>0</v>
      </c>
      <c r="O113" s="453">
        <f t="shared" si="20"/>
        <v>0</v>
      </c>
      <c r="P113" s="454">
        <f t="shared" si="21"/>
        <v>0</v>
      </c>
      <c r="Q113" s="184"/>
    </row>
    <row r="114" spans="1:17" ht="16.5">
      <c r="A114" s="422">
        <v>3</v>
      </c>
      <c r="B114" s="468" t="s">
        <v>44</v>
      </c>
      <c r="C114" s="443">
        <v>4864955</v>
      </c>
      <c r="D114" s="476" t="s">
        <v>13</v>
      </c>
      <c r="E114" s="432" t="s">
        <v>363</v>
      </c>
      <c r="F114" s="443">
        <v>-1000</v>
      </c>
      <c r="G114" s="452">
        <v>5742</v>
      </c>
      <c r="H114" s="453">
        <v>5743</v>
      </c>
      <c r="I114" s="453">
        <f>G114-H114</f>
        <v>-1</v>
      </c>
      <c r="J114" s="453">
        <f t="shared" si="18"/>
        <v>1000</v>
      </c>
      <c r="K114" s="454">
        <f t="shared" si="19"/>
        <v>0.001</v>
      </c>
      <c r="L114" s="452">
        <v>3991</v>
      </c>
      <c r="M114" s="453">
        <v>3939</v>
      </c>
      <c r="N114" s="453">
        <f>L114-M114</f>
        <v>52</v>
      </c>
      <c r="O114" s="453">
        <f t="shared" si="20"/>
        <v>-52000</v>
      </c>
      <c r="P114" s="454">
        <f t="shared" si="21"/>
        <v>-0.052</v>
      </c>
      <c r="Q114" s="184"/>
    </row>
    <row r="115" spans="1:17" ht="16.5">
      <c r="A115" s="422"/>
      <c r="B115" s="469" t="s">
        <v>19</v>
      </c>
      <c r="C115" s="443"/>
      <c r="D115" s="476"/>
      <c r="E115" s="432"/>
      <c r="F115" s="443"/>
      <c r="G115" s="452"/>
      <c r="H115" s="453"/>
      <c r="I115" s="453"/>
      <c r="J115" s="453"/>
      <c r="K115" s="454"/>
      <c r="L115" s="452"/>
      <c r="M115" s="453"/>
      <c r="N115" s="453"/>
      <c r="O115" s="453"/>
      <c r="P115" s="454"/>
      <c r="Q115" s="184"/>
    </row>
    <row r="116" spans="1:17" ht="16.5">
      <c r="A116" s="422">
        <v>4</v>
      </c>
      <c r="B116" s="468" t="s">
        <v>20</v>
      </c>
      <c r="C116" s="443">
        <v>4864808</v>
      </c>
      <c r="D116" s="476" t="s">
        <v>13</v>
      </c>
      <c r="E116" s="432" t="s">
        <v>363</v>
      </c>
      <c r="F116" s="443">
        <v>-200</v>
      </c>
      <c r="G116" s="452">
        <v>3509</v>
      </c>
      <c r="H116" s="453">
        <v>3510</v>
      </c>
      <c r="I116" s="456">
        <f>G116-H116</f>
        <v>-1</v>
      </c>
      <c r="J116" s="456">
        <f t="shared" si="18"/>
        <v>200</v>
      </c>
      <c r="K116" s="463">
        <f t="shared" si="19"/>
        <v>0.0002</v>
      </c>
      <c r="L116" s="452">
        <v>2421</v>
      </c>
      <c r="M116" s="453">
        <v>2728</v>
      </c>
      <c r="N116" s="453">
        <f>L116-M116</f>
        <v>-307</v>
      </c>
      <c r="O116" s="453">
        <f t="shared" si="20"/>
        <v>61400</v>
      </c>
      <c r="P116" s="454">
        <f t="shared" si="21"/>
        <v>0.0614</v>
      </c>
      <c r="Q116" s="589"/>
    </row>
    <row r="117" spans="1:17" ht="16.5">
      <c r="A117" s="422">
        <v>5</v>
      </c>
      <c r="B117" s="468" t="s">
        <v>21</v>
      </c>
      <c r="C117" s="443">
        <v>4864841</v>
      </c>
      <c r="D117" s="476" t="s">
        <v>13</v>
      </c>
      <c r="E117" s="432" t="s">
        <v>363</v>
      </c>
      <c r="F117" s="443">
        <v>-1000</v>
      </c>
      <c r="G117" s="452">
        <v>12824</v>
      </c>
      <c r="H117" s="453">
        <v>12821</v>
      </c>
      <c r="I117" s="453">
        <f>G117-H117</f>
        <v>3</v>
      </c>
      <c r="J117" s="453">
        <f t="shared" si="18"/>
        <v>-3000</v>
      </c>
      <c r="K117" s="454">
        <f t="shared" si="19"/>
        <v>-0.003</v>
      </c>
      <c r="L117" s="452">
        <v>17203</v>
      </c>
      <c r="M117" s="453">
        <v>14649</v>
      </c>
      <c r="N117" s="453">
        <f>L117-M117</f>
        <v>2554</v>
      </c>
      <c r="O117" s="453">
        <f t="shared" si="20"/>
        <v>-2554000</v>
      </c>
      <c r="P117" s="454">
        <f t="shared" si="21"/>
        <v>-2.554</v>
      </c>
      <c r="Q117" s="184"/>
    </row>
    <row r="118" spans="1:17" ht="16.5">
      <c r="A118" s="422"/>
      <c r="B118" s="468"/>
      <c r="C118" s="443"/>
      <c r="D118" s="476"/>
      <c r="E118" s="432"/>
      <c r="F118" s="443"/>
      <c r="G118" s="466"/>
      <c r="H118" s="289"/>
      <c r="I118" s="453"/>
      <c r="J118" s="453"/>
      <c r="K118" s="454"/>
      <c r="L118" s="466"/>
      <c r="M118" s="456"/>
      <c r="N118" s="453"/>
      <c r="O118" s="453"/>
      <c r="P118" s="454"/>
      <c r="Q118" s="184"/>
    </row>
    <row r="119" spans="1:17" ht="16.5">
      <c r="A119" s="450"/>
      <c r="B119" s="474" t="s">
        <v>51</v>
      </c>
      <c r="C119" s="417"/>
      <c r="D119" s="483"/>
      <c r="E119" s="483"/>
      <c r="F119" s="451"/>
      <c r="G119" s="466"/>
      <c r="H119" s="289"/>
      <c r="I119" s="453"/>
      <c r="J119" s="453"/>
      <c r="K119" s="454"/>
      <c r="L119" s="466"/>
      <c r="M119" s="289"/>
      <c r="N119" s="453"/>
      <c r="O119" s="453"/>
      <c r="P119" s="454"/>
      <c r="Q119" s="184"/>
    </row>
    <row r="120" spans="1:17" ht="16.5">
      <c r="A120" s="422">
        <v>6</v>
      </c>
      <c r="B120" s="472" t="s">
        <v>52</v>
      </c>
      <c r="C120" s="443">
        <v>4864792</v>
      </c>
      <c r="D120" s="477" t="s">
        <v>13</v>
      </c>
      <c r="E120" s="432" t="s">
        <v>363</v>
      </c>
      <c r="F120" s="443">
        <v>-100</v>
      </c>
      <c r="G120" s="452">
        <v>38092</v>
      </c>
      <c r="H120" s="453">
        <v>37815</v>
      </c>
      <c r="I120" s="453">
        <f>G120-H120</f>
        <v>277</v>
      </c>
      <c r="J120" s="453">
        <f t="shared" si="18"/>
        <v>-27700</v>
      </c>
      <c r="K120" s="454">
        <f t="shared" si="19"/>
        <v>-0.0277</v>
      </c>
      <c r="L120" s="452">
        <v>146856</v>
      </c>
      <c r="M120" s="453">
        <v>146837</v>
      </c>
      <c r="N120" s="453">
        <f>L120-M120</f>
        <v>19</v>
      </c>
      <c r="O120" s="453">
        <f t="shared" si="20"/>
        <v>-1900</v>
      </c>
      <c r="P120" s="454">
        <f t="shared" si="21"/>
        <v>-0.0019</v>
      </c>
      <c r="Q120" s="184"/>
    </row>
    <row r="121" spans="1:17" ht="16.5">
      <c r="A121" s="422"/>
      <c r="B121" s="470" t="s">
        <v>53</v>
      </c>
      <c r="C121" s="443"/>
      <c r="D121" s="476"/>
      <c r="E121" s="432"/>
      <c r="F121" s="443"/>
      <c r="G121" s="452"/>
      <c r="H121" s="453"/>
      <c r="I121" s="453"/>
      <c r="J121" s="453"/>
      <c r="K121" s="454"/>
      <c r="L121" s="452"/>
      <c r="M121" s="453"/>
      <c r="N121" s="453"/>
      <c r="O121" s="453"/>
      <c r="P121" s="454"/>
      <c r="Q121" s="184"/>
    </row>
    <row r="122" spans="1:17" ht="16.5">
      <c r="A122" s="422">
        <v>7</v>
      </c>
      <c r="B122" s="551" t="s">
        <v>366</v>
      </c>
      <c r="C122" s="443">
        <v>4865170</v>
      </c>
      <c r="D122" s="477" t="s">
        <v>13</v>
      </c>
      <c r="E122" s="432" t="s">
        <v>363</v>
      </c>
      <c r="F122" s="443">
        <v>-1000</v>
      </c>
      <c r="G122" s="452">
        <v>0</v>
      </c>
      <c r="H122" s="453">
        <v>0</v>
      </c>
      <c r="I122" s="453">
        <f>G122-H122</f>
        <v>0</v>
      </c>
      <c r="J122" s="453">
        <f t="shared" si="18"/>
        <v>0</v>
      </c>
      <c r="K122" s="454">
        <f t="shared" si="19"/>
        <v>0</v>
      </c>
      <c r="L122" s="452">
        <v>999972</v>
      </c>
      <c r="M122" s="453">
        <v>999972</v>
      </c>
      <c r="N122" s="453">
        <f>L122-M122</f>
        <v>0</v>
      </c>
      <c r="O122" s="453">
        <f t="shared" si="20"/>
        <v>0</v>
      </c>
      <c r="P122" s="454">
        <f t="shared" si="21"/>
        <v>0</v>
      </c>
      <c r="Q122" s="184"/>
    </row>
    <row r="123" spans="1:17" ht="16.5">
      <c r="A123" s="422"/>
      <c r="B123" s="469" t="s">
        <v>38</v>
      </c>
      <c r="C123" s="443"/>
      <c r="D123" s="477"/>
      <c r="E123" s="432"/>
      <c r="F123" s="443"/>
      <c r="G123" s="452"/>
      <c r="H123" s="453"/>
      <c r="I123" s="453"/>
      <c r="J123" s="453"/>
      <c r="K123" s="454"/>
      <c r="L123" s="452"/>
      <c r="M123" s="453"/>
      <c r="N123" s="453"/>
      <c r="O123" s="453"/>
      <c r="P123" s="454"/>
      <c r="Q123" s="184"/>
    </row>
    <row r="124" spans="1:17" ht="16.5">
      <c r="A124" s="422">
        <v>8</v>
      </c>
      <c r="B124" s="468" t="s">
        <v>379</v>
      </c>
      <c r="C124" s="443">
        <v>4864961</v>
      </c>
      <c r="D124" s="476" t="s">
        <v>13</v>
      </c>
      <c r="E124" s="432" t="s">
        <v>363</v>
      </c>
      <c r="F124" s="443">
        <v>-1000</v>
      </c>
      <c r="G124" s="452">
        <v>982328</v>
      </c>
      <c r="H124" s="453">
        <v>982710</v>
      </c>
      <c r="I124" s="453">
        <f>G124-H124</f>
        <v>-382</v>
      </c>
      <c r="J124" s="453">
        <f>$F124*I124</f>
        <v>382000</v>
      </c>
      <c r="K124" s="454">
        <f>J124/1000000</f>
        <v>0.382</v>
      </c>
      <c r="L124" s="452">
        <v>992900</v>
      </c>
      <c r="M124" s="453">
        <v>992973</v>
      </c>
      <c r="N124" s="453">
        <f>L124-M124</f>
        <v>-73</v>
      </c>
      <c r="O124" s="453">
        <f>$F124*N124</f>
        <v>73000</v>
      </c>
      <c r="P124" s="454">
        <f>O124/1000000</f>
        <v>0.073</v>
      </c>
      <c r="Q124" s="184"/>
    </row>
    <row r="125" spans="1:17" ht="16.5">
      <c r="A125" s="422"/>
      <c r="B125" s="470" t="s">
        <v>399</v>
      </c>
      <c r="C125" s="443"/>
      <c r="D125" s="476"/>
      <c r="E125" s="432"/>
      <c r="F125" s="443"/>
      <c r="G125" s="452"/>
      <c r="H125" s="453"/>
      <c r="I125" s="453"/>
      <c r="J125" s="453"/>
      <c r="K125" s="454"/>
      <c r="L125" s="452"/>
      <c r="M125" s="453"/>
      <c r="N125" s="453"/>
      <c r="O125" s="453"/>
      <c r="P125" s="454"/>
      <c r="Q125" s="184"/>
    </row>
    <row r="126" spans="1:17" ht="16.5">
      <c r="A126" s="422">
        <v>9</v>
      </c>
      <c r="B126" s="468" t="s">
        <v>398</v>
      </c>
      <c r="C126" s="443">
        <v>4902502</v>
      </c>
      <c r="D126" s="476" t="s">
        <v>13</v>
      </c>
      <c r="E126" s="432" t="s">
        <v>363</v>
      </c>
      <c r="F126" s="443">
        <v>-1250</v>
      </c>
      <c r="G126" s="452">
        <v>998325</v>
      </c>
      <c r="H126" s="453">
        <v>998300</v>
      </c>
      <c r="I126" s="453">
        <f>G126-H126</f>
        <v>25</v>
      </c>
      <c r="J126" s="453">
        <f>$F126*I126</f>
        <v>-31250</v>
      </c>
      <c r="K126" s="454">
        <f>J126/1000000</f>
        <v>-0.03125</v>
      </c>
      <c r="L126" s="452">
        <v>322</v>
      </c>
      <c r="M126" s="453">
        <v>238</v>
      </c>
      <c r="N126" s="453">
        <f>L126-M126</f>
        <v>84</v>
      </c>
      <c r="O126" s="453">
        <f>$F126*N126</f>
        <v>-105000</v>
      </c>
      <c r="P126" s="454">
        <f>O126/1000000</f>
        <v>-0.105</v>
      </c>
      <c r="Q126" s="597"/>
    </row>
    <row r="127" spans="1:17" ht="13.5" thickBot="1">
      <c r="A127" s="54"/>
      <c r="B127" s="170"/>
      <c r="C127" s="56"/>
      <c r="D127" s="113"/>
      <c r="E127" s="171"/>
      <c r="F127" s="113"/>
      <c r="G127" s="129"/>
      <c r="H127" s="130"/>
      <c r="I127" s="130"/>
      <c r="J127" s="130"/>
      <c r="K127" s="135"/>
      <c r="L127" s="129"/>
      <c r="M127" s="130"/>
      <c r="N127" s="130"/>
      <c r="O127" s="130"/>
      <c r="P127" s="135"/>
      <c r="Q127" s="185"/>
    </row>
    <row r="128" ht="13.5" thickTop="1"/>
    <row r="129" spans="2:16" ht="18">
      <c r="B129" s="189" t="s">
        <v>327</v>
      </c>
      <c r="K129" s="188">
        <f>SUM(K111:K127)</f>
        <v>0.31035</v>
      </c>
      <c r="P129" s="188">
        <f>SUM(P111:P127)</f>
        <v>-2.601</v>
      </c>
    </row>
    <row r="130" spans="11:16" ht="15.75">
      <c r="K130" s="109"/>
      <c r="P130" s="109"/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ht="13.5" thickBot="1"/>
    <row r="136" spans="1:17" ht="31.5" customHeight="1">
      <c r="A136" s="173" t="s">
        <v>259</v>
      </c>
      <c r="B136" s="174"/>
      <c r="C136" s="174"/>
      <c r="D136" s="175"/>
      <c r="E136" s="176"/>
      <c r="F136" s="175"/>
      <c r="G136" s="175"/>
      <c r="H136" s="174"/>
      <c r="I136" s="177"/>
      <c r="J136" s="178"/>
      <c r="K136" s="179"/>
      <c r="L136" s="59"/>
      <c r="M136" s="59"/>
      <c r="N136" s="59"/>
      <c r="O136" s="59"/>
      <c r="P136" s="59"/>
      <c r="Q136" s="60"/>
    </row>
    <row r="137" spans="1:17" ht="28.5" customHeight="1">
      <c r="A137" s="180" t="s">
        <v>322</v>
      </c>
      <c r="B137" s="106"/>
      <c r="C137" s="106"/>
      <c r="D137" s="106"/>
      <c r="E137" s="107"/>
      <c r="F137" s="106"/>
      <c r="G137" s="106"/>
      <c r="H137" s="106"/>
      <c r="I137" s="108"/>
      <c r="J137" s="106"/>
      <c r="K137" s="172">
        <f>K100</f>
        <v>-1.0164000000000002</v>
      </c>
      <c r="L137" s="21"/>
      <c r="M137" s="21"/>
      <c r="N137" s="21"/>
      <c r="O137" s="21"/>
      <c r="P137" s="172">
        <f>P100</f>
        <v>9.1835</v>
      </c>
      <c r="Q137" s="61"/>
    </row>
    <row r="138" spans="1:17" ht="28.5" customHeight="1">
      <c r="A138" s="180" t="s">
        <v>323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K129</f>
        <v>0.31035</v>
      </c>
      <c r="L138" s="21"/>
      <c r="M138" s="21"/>
      <c r="N138" s="21"/>
      <c r="O138" s="21"/>
      <c r="P138" s="172">
        <f>P129</f>
        <v>-2.601</v>
      </c>
      <c r="Q138" s="61"/>
    </row>
    <row r="139" spans="1:17" ht="28.5" customHeight="1">
      <c r="A139" s="180" t="s">
        <v>260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'ROHTAK ROAD'!K46</f>
        <v>0.5179249999999997</v>
      </c>
      <c r="L139" s="21"/>
      <c r="M139" s="21"/>
      <c r="N139" s="21"/>
      <c r="O139" s="21"/>
      <c r="P139" s="172">
        <f>'ROHTAK ROAD'!P46</f>
        <v>0.7045</v>
      </c>
      <c r="Q139" s="61"/>
    </row>
    <row r="140" spans="1:17" ht="27.75" customHeight="1" thickBot="1">
      <c r="A140" s="182" t="s">
        <v>261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629">
        <f>SUM(K137:K139)</f>
        <v>-0.18812500000000043</v>
      </c>
      <c r="L140" s="62"/>
      <c r="M140" s="62"/>
      <c r="N140" s="62"/>
      <c r="O140" s="62"/>
      <c r="P140" s="629">
        <f>SUM(P137:P139)</f>
        <v>7.287000000000001</v>
      </c>
      <c r="Q140" s="190"/>
    </row>
    <row r="144" ht="13.5" thickBot="1">
      <c r="A144" s="290"/>
    </row>
    <row r="145" spans="1:17" ht="12.75">
      <c r="A145" s="275"/>
      <c r="B145" s="276"/>
      <c r="C145" s="276"/>
      <c r="D145" s="276"/>
      <c r="E145" s="276"/>
      <c r="F145" s="276"/>
      <c r="G145" s="276"/>
      <c r="H145" s="59"/>
      <c r="I145" s="59"/>
      <c r="J145" s="59"/>
      <c r="K145" s="59"/>
      <c r="L145" s="59"/>
      <c r="M145" s="59"/>
      <c r="N145" s="59"/>
      <c r="O145" s="59"/>
      <c r="P145" s="59"/>
      <c r="Q145" s="60"/>
    </row>
    <row r="146" spans="1:17" ht="23.25">
      <c r="A146" s="283" t="s">
        <v>344</v>
      </c>
      <c r="B146" s="267"/>
      <c r="C146" s="267"/>
      <c r="D146" s="267"/>
      <c r="E146" s="267"/>
      <c r="F146" s="267"/>
      <c r="G146" s="267"/>
      <c r="H146" s="21"/>
      <c r="I146" s="21"/>
      <c r="J146" s="21"/>
      <c r="K146" s="21"/>
      <c r="L146" s="21"/>
      <c r="M146" s="21"/>
      <c r="N146" s="21"/>
      <c r="O146" s="21"/>
      <c r="P146" s="21"/>
      <c r="Q146" s="61"/>
    </row>
    <row r="147" spans="1:17" ht="12.75">
      <c r="A147" s="277"/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5.75">
      <c r="A148" s="278"/>
      <c r="B148" s="279"/>
      <c r="C148" s="279"/>
      <c r="D148" s="279"/>
      <c r="E148" s="279"/>
      <c r="F148" s="279"/>
      <c r="G148" s="279"/>
      <c r="H148" s="21"/>
      <c r="I148" s="21"/>
      <c r="J148" s="21"/>
      <c r="K148" s="321" t="s">
        <v>356</v>
      </c>
      <c r="L148" s="21"/>
      <c r="M148" s="21"/>
      <c r="N148" s="21"/>
      <c r="O148" s="21"/>
      <c r="P148" s="321" t="s">
        <v>357</v>
      </c>
      <c r="Q148" s="61"/>
    </row>
    <row r="149" spans="1:17" ht="12.75">
      <c r="A149" s="280"/>
      <c r="B149" s="163"/>
      <c r="C149" s="163"/>
      <c r="D149" s="163"/>
      <c r="E149" s="163"/>
      <c r="F149" s="163"/>
      <c r="G149" s="163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24.75" customHeight="1">
      <c r="A151" s="284" t="s">
        <v>347</v>
      </c>
      <c r="B151" s="268"/>
      <c r="C151" s="268"/>
      <c r="D151" s="269"/>
      <c r="E151" s="269"/>
      <c r="F151" s="270"/>
      <c r="G151" s="269"/>
      <c r="H151" s="21"/>
      <c r="I151" s="21"/>
      <c r="J151" s="21"/>
      <c r="K151" s="288">
        <f>K140</f>
        <v>-0.18812500000000043</v>
      </c>
      <c r="L151" s="269" t="s">
        <v>345</v>
      </c>
      <c r="M151" s="21"/>
      <c r="N151" s="21"/>
      <c r="O151" s="21"/>
      <c r="P151" s="288">
        <f>P140</f>
        <v>7.287000000000001</v>
      </c>
      <c r="Q151" s="291" t="s">
        <v>345</v>
      </c>
    </row>
    <row r="152" spans="1:17" ht="15">
      <c r="A152" s="285"/>
      <c r="B152" s="271"/>
      <c r="C152" s="271"/>
      <c r="D152" s="267"/>
      <c r="E152" s="267"/>
      <c r="F152" s="272"/>
      <c r="G152" s="267"/>
      <c r="H152" s="21"/>
      <c r="I152" s="21"/>
      <c r="J152" s="21"/>
      <c r="K152" s="289"/>
      <c r="L152" s="267"/>
      <c r="M152" s="21"/>
      <c r="N152" s="21"/>
      <c r="O152" s="21"/>
      <c r="P152" s="289"/>
      <c r="Q152" s="292"/>
    </row>
    <row r="153" spans="1:17" ht="22.5" customHeight="1">
      <c r="A153" s="286" t="s">
        <v>346</v>
      </c>
      <c r="B153" s="273"/>
      <c r="C153" s="53"/>
      <c r="D153" s="267"/>
      <c r="E153" s="267"/>
      <c r="F153" s="274"/>
      <c r="G153" s="269"/>
      <c r="H153" s="21"/>
      <c r="I153" s="21"/>
      <c r="J153" s="21"/>
      <c r="K153" s="288">
        <f>-'STEPPED UP GENCO'!K46</f>
        <v>0.13789533</v>
      </c>
      <c r="L153" s="269" t="s">
        <v>345</v>
      </c>
      <c r="M153" s="21"/>
      <c r="N153" s="21"/>
      <c r="O153" s="21"/>
      <c r="P153" s="288">
        <f>-'STEPPED UP GENCO'!P46</f>
        <v>0.43120680840000003</v>
      </c>
      <c r="Q153" s="291" t="s">
        <v>345</v>
      </c>
    </row>
    <row r="154" spans="1:17" ht="12.75">
      <c r="A154" s="28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20.25">
      <c r="A157" s="281"/>
      <c r="B157" s="21"/>
      <c r="C157" s="21"/>
      <c r="D157" s="21"/>
      <c r="E157" s="21"/>
      <c r="F157" s="21"/>
      <c r="G157" s="21"/>
      <c r="H157" s="268"/>
      <c r="I157" s="268"/>
      <c r="J157" s="287" t="s">
        <v>348</v>
      </c>
      <c r="K157" s="484">
        <f>SUM(K151:K156)</f>
        <v>-0.05022967000000042</v>
      </c>
      <c r="L157" s="268" t="s">
        <v>345</v>
      </c>
      <c r="M157" s="163"/>
      <c r="N157" s="21"/>
      <c r="O157" s="21"/>
      <c r="P157" s="484">
        <f>SUM(P151:P156)</f>
        <v>7.718206808400001</v>
      </c>
      <c r="Q157" s="485" t="s">
        <v>345</v>
      </c>
    </row>
  </sheetData>
  <sheetProtection/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2" max="16" man="1"/>
    <brk id="1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73">
      <selection activeCell="H102" sqref="H10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JUNE-2011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01/07/11</v>
      </c>
      <c r="H5" s="41" t="str">
        <f>NDPL!H5</f>
        <v>INTIAL READING 01/06/11</v>
      </c>
      <c r="I5" s="41" t="s">
        <v>4</v>
      </c>
      <c r="J5" s="41" t="s">
        <v>5</v>
      </c>
      <c r="K5" s="41" t="s">
        <v>6</v>
      </c>
      <c r="L5" s="43" t="str">
        <f>NDPL!G5</f>
        <v>FINAL READING 01/07/11</v>
      </c>
      <c r="M5" s="41" t="str">
        <f>NDPL!H5</f>
        <v>INTIAL READING 01/06/11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993119</v>
      </c>
      <c r="H9" s="453">
        <v>994344</v>
      </c>
      <c r="I9" s="531">
        <f aca="true" t="shared" si="2" ref="I9:I14">G9-H9</f>
        <v>-1225</v>
      </c>
      <c r="J9" s="531">
        <f aca="true" t="shared" si="3" ref="J9:J49">$F9*I9</f>
        <v>-122500</v>
      </c>
      <c r="K9" s="531">
        <f t="shared" si="0"/>
        <v>-0.1225</v>
      </c>
      <c r="L9" s="452">
        <v>71990</v>
      </c>
      <c r="M9" s="453">
        <v>71479</v>
      </c>
      <c r="N9" s="531">
        <f aca="true" t="shared" si="4" ref="N9:N14">L9-M9</f>
        <v>511</v>
      </c>
      <c r="O9" s="531">
        <f aca="true" t="shared" si="5" ref="O9:O49">$F9*N9</f>
        <v>51100</v>
      </c>
      <c r="P9" s="531">
        <f t="shared" si="1"/>
        <v>0.0511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14225</v>
      </c>
      <c r="H10" s="453">
        <v>14060</v>
      </c>
      <c r="I10" s="531">
        <f t="shared" si="2"/>
        <v>165</v>
      </c>
      <c r="J10" s="531">
        <f t="shared" si="3"/>
        <v>16500</v>
      </c>
      <c r="K10" s="531">
        <f t="shared" si="0"/>
        <v>0.0165</v>
      </c>
      <c r="L10" s="452">
        <v>995229</v>
      </c>
      <c r="M10" s="453">
        <v>995206</v>
      </c>
      <c r="N10" s="531">
        <f t="shared" si="4"/>
        <v>23</v>
      </c>
      <c r="O10" s="531">
        <f t="shared" si="5"/>
        <v>2300</v>
      </c>
      <c r="P10" s="531">
        <f t="shared" si="1"/>
        <v>0.0023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2">
        <v>21530</v>
      </c>
      <c r="H11" s="453">
        <v>21612</v>
      </c>
      <c r="I11" s="531">
        <f t="shared" si="2"/>
        <v>-82</v>
      </c>
      <c r="J11" s="531">
        <f t="shared" si="3"/>
        <v>-8200</v>
      </c>
      <c r="K11" s="531">
        <f t="shared" si="0"/>
        <v>-0.0082</v>
      </c>
      <c r="L11" s="452">
        <v>30198</v>
      </c>
      <c r="M11" s="453">
        <v>30069</v>
      </c>
      <c r="N11" s="531">
        <f t="shared" si="4"/>
        <v>129</v>
      </c>
      <c r="O11" s="531">
        <f t="shared" si="5"/>
        <v>12900</v>
      </c>
      <c r="P11" s="531">
        <f t="shared" si="1"/>
        <v>0.0129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2">
        <v>998762</v>
      </c>
      <c r="H12" s="453">
        <v>998861</v>
      </c>
      <c r="I12" s="531">
        <f t="shared" si="2"/>
        <v>-99</v>
      </c>
      <c r="J12" s="531">
        <f t="shared" si="3"/>
        <v>-9900</v>
      </c>
      <c r="K12" s="531">
        <f t="shared" si="0"/>
        <v>-0.0099</v>
      </c>
      <c r="L12" s="452">
        <v>1000381</v>
      </c>
      <c r="M12" s="453">
        <v>999946</v>
      </c>
      <c r="N12" s="531">
        <f t="shared" si="4"/>
        <v>435</v>
      </c>
      <c r="O12" s="531">
        <f t="shared" si="5"/>
        <v>43500</v>
      </c>
      <c r="P12" s="531">
        <f t="shared" si="1"/>
        <v>0.0435</v>
      </c>
      <c r="Q12" s="184" t="s">
        <v>390</v>
      </c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8680</v>
      </c>
      <c r="H13" s="453">
        <v>9073</v>
      </c>
      <c r="I13" s="531">
        <f t="shared" si="2"/>
        <v>-393</v>
      </c>
      <c r="J13" s="531">
        <f t="shared" si="3"/>
        <v>-39300</v>
      </c>
      <c r="K13" s="531">
        <f t="shared" si="0"/>
        <v>-0.0393</v>
      </c>
      <c r="L13" s="452">
        <v>70884</v>
      </c>
      <c r="M13" s="453">
        <v>70293</v>
      </c>
      <c r="N13" s="531">
        <f t="shared" si="4"/>
        <v>591</v>
      </c>
      <c r="O13" s="531">
        <f t="shared" si="5"/>
        <v>59100</v>
      </c>
      <c r="P13" s="531">
        <f t="shared" si="1"/>
        <v>0.0591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999633</v>
      </c>
      <c r="H14" s="453">
        <v>1000410</v>
      </c>
      <c r="I14" s="531">
        <f t="shared" si="2"/>
        <v>-777</v>
      </c>
      <c r="J14" s="531">
        <f t="shared" si="3"/>
        <v>-77700</v>
      </c>
      <c r="K14" s="531">
        <f t="shared" si="0"/>
        <v>-0.0777</v>
      </c>
      <c r="L14" s="452">
        <v>45496</v>
      </c>
      <c r="M14" s="453">
        <v>45857</v>
      </c>
      <c r="N14" s="531">
        <f t="shared" si="4"/>
        <v>-361</v>
      </c>
      <c r="O14" s="531">
        <f t="shared" si="5"/>
        <v>-36100</v>
      </c>
      <c r="P14" s="531">
        <f t="shared" si="1"/>
        <v>-0.0361</v>
      </c>
      <c r="Q14" s="184" t="s">
        <v>390</v>
      </c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999927</v>
      </c>
      <c r="H16" s="453">
        <v>999963</v>
      </c>
      <c r="I16" s="531">
        <f>G16-H16</f>
        <v>-36</v>
      </c>
      <c r="J16" s="531">
        <f t="shared" si="3"/>
        <v>-36000</v>
      </c>
      <c r="K16" s="531">
        <f t="shared" si="0"/>
        <v>-0.036</v>
      </c>
      <c r="L16" s="452">
        <v>999714</v>
      </c>
      <c r="M16" s="453">
        <v>999850</v>
      </c>
      <c r="N16" s="531">
        <f>L16-M16</f>
        <v>-136</v>
      </c>
      <c r="O16" s="531">
        <f t="shared" si="5"/>
        <v>-136000</v>
      </c>
      <c r="P16" s="531">
        <f t="shared" si="1"/>
        <v>-0.136</v>
      </c>
      <c r="Q16" s="590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999898</v>
      </c>
      <c r="H17" s="453">
        <v>999904</v>
      </c>
      <c r="I17" s="531">
        <f aca="true" t="shared" si="6" ref="I17:I49">G17-H17</f>
        <v>-6</v>
      </c>
      <c r="J17" s="531">
        <f t="shared" si="3"/>
        <v>-6000</v>
      </c>
      <c r="K17" s="531">
        <f t="shared" si="0"/>
        <v>-0.006</v>
      </c>
      <c r="L17" s="452">
        <v>2279</v>
      </c>
      <c r="M17" s="453">
        <v>2270</v>
      </c>
      <c r="N17" s="531">
        <f aca="true" t="shared" si="7" ref="N17:N49">L17-M17</f>
        <v>9</v>
      </c>
      <c r="O17" s="531">
        <f t="shared" si="5"/>
        <v>9000</v>
      </c>
      <c r="P17" s="531">
        <f t="shared" si="1"/>
        <v>0.009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999994</v>
      </c>
      <c r="H18" s="453">
        <v>1000100</v>
      </c>
      <c r="I18" s="531">
        <f t="shared" si="6"/>
        <v>-106</v>
      </c>
      <c r="J18" s="531">
        <f t="shared" si="3"/>
        <v>-106000</v>
      </c>
      <c r="K18" s="531">
        <f t="shared" si="0"/>
        <v>-0.106</v>
      </c>
      <c r="L18" s="452">
        <v>1272</v>
      </c>
      <c r="M18" s="453">
        <v>1381</v>
      </c>
      <c r="N18" s="531">
        <f t="shared" si="7"/>
        <v>-109</v>
      </c>
      <c r="O18" s="531">
        <f t="shared" si="5"/>
        <v>-109000</v>
      </c>
      <c r="P18" s="531">
        <f t="shared" si="1"/>
        <v>-0.109</v>
      </c>
      <c r="Q18" s="184" t="s">
        <v>390</v>
      </c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152</v>
      </c>
      <c r="H19" s="453">
        <v>150</v>
      </c>
      <c r="I19" s="531">
        <f t="shared" si="6"/>
        <v>2</v>
      </c>
      <c r="J19" s="531">
        <f t="shared" si="3"/>
        <v>2000</v>
      </c>
      <c r="K19" s="531">
        <f t="shared" si="0"/>
        <v>0.002</v>
      </c>
      <c r="L19" s="452">
        <v>2435</v>
      </c>
      <c r="M19" s="453">
        <v>2516</v>
      </c>
      <c r="N19" s="531">
        <f t="shared" si="7"/>
        <v>-81</v>
      </c>
      <c r="O19" s="531">
        <f t="shared" si="5"/>
        <v>-81000</v>
      </c>
      <c r="P19" s="531">
        <f t="shared" si="1"/>
        <v>-0.081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45</v>
      </c>
      <c r="H20" s="453">
        <v>167</v>
      </c>
      <c r="I20" s="531">
        <f t="shared" si="6"/>
        <v>-122</v>
      </c>
      <c r="J20" s="531">
        <f t="shared" si="3"/>
        <v>-122000</v>
      </c>
      <c r="K20" s="531">
        <f t="shared" si="0"/>
        <v>-0.122</v>
      </c>
      <c r="L20" s="452">
        <v>2226</v>
      </c>
      <c r="M20" s="453">
        <v>1942</v>
      </c>
      <c r="N20" s="531">
        <f t="shared" si="7"/>
        <v>284</v>
      </c>
      <c r="O20" s="531">
        <f t="shared" si="5"/>
        <v>284000</v>
      </c>
      <c r="P20" s="531">
        <f t="shared" si="1"/>
        <v>0.284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312</v>
      </c>
      <c r="H21" s="453">
        <v>317</v>
      </c>
      <c r="I21" s="531">
        <f t="shared" si="6"/>
        <v>-5</v>
      </c>
      <c r="J21" s="531">
        <f t="shared" si="3"/>
        <v>-5000</v>
      </c>
      <c r="K21" s="531">
        <f t="shared" si="0"/>
        <v>-0.005</v>
      </c>
      <c r="L21" s="452">
        <v>1134</v>
      </c>
      <c r="M21" s="453">
        <v>1271</v>
      </c>
      <c r="N21" s="531">
        <f t="shared" si="7"/>
        <v>-137</v>
      </c>
      <c r="O21" s="531">
        <f t="shared" si="5"/>
        <v>-137000</v>
      </c>
      <c r="P21" s="531">
        <f t="shared" si="1"/>
        <v>-0.137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31</v>
      </c>
      <c r="H22" s="453">
        <v>32</v>
      </c>
      <c r="I22" s="531">
        <f t="shared" si="6"/>
        <v>-1</v>
      </c>
      <c r="J22" s="531">
        <f t="shared" si="3"/>
        <v>-1000</v>
      </c>
      <c r="K22" s="531">
        <f t="shared" si="0"/>
        <v>-0.001</v>
      </c>
      <c r="L22" s="452">
        <v>13376</v>
      </c>
      <c r="M22" s="453">
        <v>13249</v>
      </c>
      <c r="N22" s="531">
        <f t="shared" si="7"/>
        <v>127</v>
      </c>
      <c r="O22" s="531">
        <f t="shared" si="5"/>
        <v>127000</v>
      </c>
      <c r="P22" s="531">
        <f t="shared" si="1"/>
        <v>0.127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182</v>
      </c>
      <c r="H23" s="453">
        <v>159</v>
      </c>
      <c r="I23" s="531">
        <f t="shared" si="6"/>
        <v>23</v>
      </c>
      <c r="J23" s="531">
        <f t="shared" si="3"/>
        <v>23000</v>
      </c>
      <c r="K23" s="531">
        <f t="shared" si="0"/>
        <v>0.023</v>
      </c>
      <c r="L23" s="452">
        <v>34064</v>
      </c>
      <c r="M23" s="453">
        <v>33713</v>
      </c>
      <c r="N23" s="531">
        <f t="shared" si="7"/>
        <v>351</v>
      </c>
      <c r="O23" s="531">
        <f t="shared" si="5"/>
        <v>351000</v>
      </c>
      <c r="P23" s="356">
        <f t="shared" si="1"/>
        <v>0.351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260</v>
      </c>
      <c r="H24" s="453">
        <v>261</v>
      </c>
      <c r="I24" s="531">
        <f t="shared" si="6"/>
        <v>-1</v>
      </c>
      <c r="J24" s="531">
        <f t="shared" si="3"/>
        <v>-1000</v>
      </c>
      <c r="K24" s="531">
        <f t="shared" si="0"/>
        <v>-0.001</v>
      </c>
      <c r="L24" s="452">
        <v>8028</v>
      </c>
      <c r="M24" s="453">
        <v>8388</v>
      </c>
      <c r="N24" s="531">
        <f t="shared" si="7"/>
        <v>-360</v>
      </c>
      <c r="O24" s="531">
        <f t="shared" si="5"/>
        <v>-360000</v>
      </c>
      <c r="P24" s="531">
        <f t="shared" si="1"/>
        <v>-0.36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197</v>
      </c>
      <c r="H25" s="453">
        <v>197</v>
      </c>
      <c r="I25" s="531">
        <f t="shared" si="6"/>
        <v>0</v>
      </c>
      <c r="J25" s="531">
        <f t="shared" si="3"/>
        <v>0</v>
      </c>
      <c r="K25" s="531">
        <f t="shared" si="0"/>
        <v>0</v>
      </c>
      <c r="L25" s="452">
        <v>5299</v>
      </c>
      <c r="M25" s="453">
        <v>5149</v>
      </c>
      <c r="N25" s="531">
        <f t="shared" si="7"/>
        <v>150</v>
      </c>
      <c r="O25" s="531">
        <f t="shared" si="5"/>
        <v>150000</v>
      </c>
      <c r="P25" s="531">
        <f t="shared" si="1"/>
        <v>0.15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29148</v>
      </c>
      <c r="H26" s="453">
        <v>28948</v>
      </c>
      <c r="I26" s="531">
        <f t="shared" si="6"/>
        <v>200</v>
      </c>
      <c r="J26" s="531">
        <f t="shared" si="3"/>
        <v>20000</v>
      </c>
      <c r="K26" s="531">
        <f t="shared" si="0"/>
        <v>0.02</v>
      </c>
      <c r="L26" s="452">
        <v>530</v>
      </c>
      <c r="M26" s="453">
        <v>449</v>
      </c>
      <c r="N26" s="531">
        <f t="shared" si="7"/>
        <v>81</v>
      </c>
      <c r="O26" s="531">
        <f t="shared" si="5"/>
        <v>8100</v>
      </c>
      <c r="P26" s="531">
        <f t="shared" si="1"/>
        <v>0.0081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998936</v>
      </c>
      <c r="H27" s="453">
        <v>998958</v>
      </c>
      <c r="I27" s="531">
        <f t="shared" si="6"/>
        <v>-22</v>
      </c>
      <c r="J27" s="531">
        <f t="shared" si="3"/>
        <v>-22000</v>
      </c>
      <c r="K27" s="531">
        <f t="shared" si="0"/>
        <v>-0.022</v>
      </c>
      <c r="L27" s="452">
        <v>5507</v>
      </c>
      <c r="M27" s="453">
        <v>5225</v>
      </c>
      <c r="N27" s="531">
        <f t="shared" si="7"/>
        <v>282</v>
      </c>
      <c r="O27" s="531">
        <f t="shared" si="5"/>
        <v>282000</v>
      </c>
      <c r="P27" s="531">
        <f t="shared" si="1"/>
        <v>0.282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851954</v>
      </c>
      <c r="M29" s="453">
        <v>855434</v>
      </c>
      <c r="N29" s="531">
        <f t="shared" si="7"/>
        <v>-3480</v>
      </c>
      <c r="O29" s="531">
        <f t="shared" si="5"/>
        <v>-3828000</v>
      </c>
      <c r="P29" s="531">
        <f t="shared" si="1"/>
        <v>-3.828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892412</v>
      </c>
      <c r="M30" s="453">
        <v>895075</v>
      </c>
      <c r="N30" s="531">
        <f t="shared" si="7"/>
        <v>-2663</v>
      </c>
      <c r="O30" s="531">
        <f t="shared" si="5"/>
        <v>-2929300</v>
      </c>
      <c r="P30" s="531">
        <f t="shared" si="1"/>
        <v>-2.9293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995438</v>
      </c>
      <c r="H31" s="453">
        <v>995604</v>
      </c>
      <c r="I31" s="531">
        <f>G31-H31</f>
        <v>-166</v>
      </c>
      <c r="J31" s="531">
        <f>$F31*I31</f>
        <v>-166000</v>
      </c>
      <c r="K31" s="531">
        <f>J31/1000000</f>
        <v>-0.166</v>
      </c>
      <c r="L31" s="452">
        <v>10106</v>
      </c>
      <c r="M31" s="453">
        <v>10106</v>
      </c>
      <c r="N31" s="531">
        <f>L31-M31</f>
        <v>0</v>
      </c>
      <c r="O31" s="531">
        <f>$F31*N31</f>
        <v>0</v>
      </c>
      <c r="P31" s="531">
        <f>O31/1000000</f>
        <v>0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-0.42000000000000004</v>
      </c>
      <c r="L32" s="532"/>
      <c r="M32" s="531"/>
      <c r="N32" s="531"/>
      <c r="O32" s="531"/>
      <c r="P32" s="245">
        <f>SUM(P16:P31)</f>
        <v>-6.369199999999999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967369</v>
      </c>
      <c r="H33" s="453">
        <v>967308</v>
      </c>
      <c r="I33" s="531">
        <f t="shared" si="6"/>
        <v>61</v>
      </c>
      <c r="J33" s="531">
        <f t="shared" si="3"/>
        <v>-61000</v>
      </c>
      <c r="K33" s="531">
        <f t="shared" si="0"/>
        <v>-0.061</v>
      </c>
      <c r="L33" s="452">
        <v>978455</v>
      </c>
      <c r="M33" s="453">
        <v>979023</v>
      </c>
      <c r="N33" s="531">
        <f t="shared" si="7"/>
        <v>-568</v>
      </c>
      <c r="O33" s="531">
        <f t="shared" si="5"/>
        <v>568000</v>
      </c>
      <c r="P33" s="531">
        <f t="shared" si="1"/>
        <v>0.568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985509</v>
      </c>
      <c r="H34" s="453">
        <v>985883</v>
      </c>
      <c r="I34" s="531">
        <f t="shared" si="6"/>
        <v>-374</v>
      </c>
      <c r="J34" s="531">
        <f t="shared" si="3"/>
        <v>374000</v>
      </c>
      <c r="K34" s="531">
        <f t="shared" si="0"/>
        <v>0.374</v>
      </c>
      <c r="L34" s="452">
        <v>985036</v>
      </c>
      <c r="M34" s="453">
        <v>985721</v>
      </c>
      <c r="N34" s="531">
        <f t="shared" si="7"/>
        <v>-685</v>
      </c>
      <c r="O34" s="531">
        <f t="shared" si="5"/>
        <v>685000</v>
      </c>
      <c r="P34" s="531">
        <f t="shared" si="1"/>
        <v>0.685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2</v>
      </c>
      <c r="H35" s="453">
        <v>2</v>
      </c>
      <c r="I35" s="531">
        <f t="shared" si="6"/>
        <v>0</v>
      </c>
      <c r="J35" s="531">
        <f t="shared" si="3"/>
        <v>0</v>
      </c>
      <c r="K35" s="531">
        <f t="shared" si="0"/>
        <v>0</v>
      </c>
      <c r="L35" s="452">
        <v>999952</v>
      </c>
      <c r="M35" s="453">
        <v>999952</v>
      </c>
      <c r="N35" s="531">
        <f t="shared" si="7"/>
        <v>0</v>
      </c>
      <c r="O35" s="531">
        <f t="shared" si="5"/>
        <v>0</v>
      </c>
      <c r="P35" s="531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928</v>
      </c>
      <c r="H37" s="453">
        <v>927</v>
      </c>
      <c r="I37" s="531">
        <f t="shared" si="6"/>
        <v>1</v>
      </c>
      <c r="J37" s="531">
        <f t="shared" si="3"/>
        <v>1000</v>
      </c>
      <c r="K37" s="531">
        <f t="shared" si="0"/>
        <v>0.001</v>
      </c>
      <c r="L37" s="452">
        <v>52027</v>
      </c>
      <c r="M37" s="453">
        <v>51029</v>
      </c>
      <c r="N37" s="531">
        <f t="shared" si="7"/>
        <v>998</v>
      </c>
      <c r="O37" s="531">
        <f t="shared" si="5"/>
        <v>998000</v>
      </c>
      <c r="P37" s="531">
        <f t="shared" si="1"/>
        <v>0.998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613</v>
      </c>
      <c r="H39" s="453">
        <v>593</v>
      </c>
      <c r="I39" s="531">
        <f t="shared" si="6"/>
        <v>20</v>
      </c>
      <c r="J39" s="531">
        <f t="shared" si="3"/>
        <v>-20000</v>
      </c>
      <c r="K39" s="531">
        <f t="shared" si="0"/>
        <v>-0.02</v>
      </c>
      <c r="L39" s="452">
        <v>978066</v>
      </c>
      <c r="M39" s="453">
        <v>978979</v>
      </c>
      <c r="N39" s="531">
        <f t="shared" si="7"/>
        <v>-913</v>
      </c>
      <c r="O39" s="531">
        <f t="shared" si="5"/>
        <v>913000</v>
      </c>
      <c r="P39" s="531">
        <f t="shared" si="1"/>
        <v>0.913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3275</v>
      </c>
      <c r="H40" s="453">
        <v>3242</v>
      </c>
      <c r="I40" s="531">
        <f t="shared" si="6"/>
        <v>33</v>
      </c>
      <c r="J40" s="531">
        <f t="shared" si="3"/>
        <v>-33000</v>
      </c>
      <c r="K40" s="531">
        <f t="shared" si="0"/>
        <v>-0.033</v>
      </c>
      <c r="L40" s="452">
        <v>983351</v>
      </c>
      <c r="M40" s="453">
        <v>983789</v>
      </c>
      <c r="N40" s="531">
        <f t="shared" si="7"/>
        <v>-438</v>
      </c>
      <c r="O40" s="531">
        <f t="shared" si="5"/>
        <v>438000</v>
      </c>
      <c r="P40" s="531">
        <f t="shared" si="1"/>
        <v>0.438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996485</v>
      </c>
      <c r="H41" s="453">
        <v>996585</v>
      </c>
      <c r="I41" s="531">
        <f t="shared" si="6"/>
        <v>-100</v>
      </c>
      <c r="J41" s="531">
        <f t="shared" si="3"/>
        <v>100000</v>
      </c>
      <c r="K41" s="531">
        <f t="shared" si="0"/>
        <v>0.1</v>
      </c>
      <c r="L41" s="452">
        <v>991659</v>
      </c>
      <c r="M41" s="453">
        <v>991727</v>
      </c>
      <c r="N41" s="531">
        <f t="shared" si="7"/>
        <v>-68</v>
      </c>
      <c r="O41" s="531">
        <f t="shared" si="5"/>
        <v>68000</v>
      </c>
      <c r="P41" s="531">
        <f t="shared" si="1"/>
        <v>0.068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998783</v>
      </c>
      <c r="H42" s="453">
        <v>998598</v>
      </c>
      <c r="I42" s="531">
        <f t="shared" si="6"/>
        <v>185</v>
      </c>
      <c r="J42" s="531">
        <f t="shared" si="3"/>
        <v>-185000</v>
      </c>
      <c r="K42" s="531">
        <f t="shared" si="0"/>
        <v>-0.185</v>
      </c>
      <c r="L42" s="452">
        <v>996570</v>
      </c>
      <c r="M42" s="453">
        <v>996637</v>
      </c>
      <c r="N42" s="531">
        <f t="shared" si="7"/>
        <v>-67</v>
      </c>
      <c r="O42" s="531">
        <f t="shared" si="5"/>
        <v>67000</v>
      </c>
      <c r="P42" s="531">
        <f t="shared" si="1"/>
        <v>0.067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>
        <v>3509</v>
      </c>
      <c r="H45" s="453">
        <v>3510</v>
      </c>
      <c r="I45" s="531">
        <f>G45-H45</f>
        <v>-1</v>
      </c>
      <c r="J45" s="531">
        <f>$F45*I45</f>
        <v>-200</v>
      </c>
      <c r="K45" s="531">
        <f>J45/1000000</f>
        <v>-0.0002</v>
      </c>
      <c r="L45" s="452">
        <v>2421</v>
      </c>
      <c r="M45" s="453">
        <v>2728</v>
      </c>
      <c r="N45" s="531">
        <f>L45-M45</f>
        <v>-307</v>
      </c>
      <c r="O45" s="531">
        <f>$F45*N45</f>
        <v>-61400</v>
      </c>
      <c r="P45" s="531">
        <f>O45/1000000</f>
        <v>-0.0614</v>
      </c>
      <c r="Q45" s="589"/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12824</v>
      </c>
      <c r="H46" s="453">
        <v>12821</v>
      </c>
      <c r="I46" s="531">
        <f t="shared" si="6"/>
        <v>3</v>
      </c>
      <c r="J46" s="531">
        <f t="shared" si="3"/>
        <v>3000</v>
      </c>
      <c r="K46" s="531">
        <f t="shared" si="0"/>
        <v>0.003</v>
      </c>
      <c r="L46" s="452">
        <v>17203</v>
      </c>
      <c r="M46" s="453">
        <v>14649</v>
      </c>
      <c r="N46" s="531">
        <f t="shared" si="7"/>
        <v>2554</v>
      </c>
      <c r="O46" s="531">
        <f t="shared" si="5"/>
        <v>2554000</v>
      </c>
      <c r="P46" s="531">
        <f t="shared" si="1"/>
        <v>2.554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78241</v>
      </c>
      <c r="H48" s="453">
        <v>74836</v>
      </c>
      <c r="I48" s="531">
        <f t="shared" si="6"/>
        <v>3405</v>
      </c>
      <c r="J48" s="531">
        <f t="shared" si="3"/>
        <v>340500</v>
      </c>
      <c r="K48" s="531">
        <f t="shared" si="0"/>
        <v>0.3405</v>
      </c>
      <c r="L48" s="452">
        <v>1753</v>
      </c>
      <c r="M48" s="453">
        <v>1644</v>
      </c>
      <c r="N48" s="531">
        <f t="shared" si="7"/>
        <v>109</v>
      </c>
      <c r="O48" s="531">
        <f t="shared" si="5"/>
        <v>10900</v>
      </c>
      <c r="P48" s="531">
        <f t="shared" si="1"/>
        <v>0.0109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42555</v>
      </c>
      <c r="H49" s="458">
        <v>41748</v>
      </c>
      <c r="I49" s="533">
        <f t="shared" si="6"/>
        <v>807</v>
      </c>
      <c r="J49" s="533">
        <f t="shared" si="3"/>
        <v>80700</v>
      </c>
      <c r="K49" s="533">
        <f t="shared" si="0"/>
        <v>0.0807</v>
      </c>
      <c r="L49" s="457">
        <v>999408</v>
      </c>
      <c r="M49" s="458">
        <v>999405</v>
      </c>
      <c r="N49" s="533">
        <f t="shared" si="7"/>
        <v>3</v>
      </c>
      <c r="O49" s="533">
        <f t="shared" si="5"/>
        <v>300</v>
      </c>
      <c r="P49" s="533">
        <f t="shared" si="1"/>
        <v>0.0003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-0.06109999999999993</v>
      </c>
      <c r="N51" s="19"/>
      <c r="O51" s="19"/>
      <c r="P51" s="539">
        <f>SUM(P8:P49)-P32</f>
        <v>0.004400000000000404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-0.06109999999999993</v>
      </c>
      <c r="N53" s="19"/>
      <c r="O53" s="19"/>
      <c r="P53" s="539">
        <f>SUM(P51:P52)</f>
        <v>0.004400000000000404</v>
      </c>
    </row>
    <row r="54" ht="15">
      <c r="F54" s="246"/>
    </row>
    <row r="55" spans="6:17" ht="15">
      <c r="F55" s="246"/>
      <c r="Q55" s="313" t="str">
        <f>NDPL!$Q$1</f>
        <v>JUNE-2011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01/07/11</v>
      </c>
      <c r="H59" s="41" t="str">
        <f>NDPL!H5</f>
        <v>INTIAL READING 01/06/11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01/07/11</v>
      </c>
      <c r="M59" s="41" t="str">
        <f>NDPL!H5</f>
        <v>INTIAL READING 01/06/11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997807</v>
      </c>
      <c r="H62" s="453">
        <v>997821</v>
      </c>
      <c r="I62" s="453">
        <f>G62-H62</f>
        <v>-14</v>
      </c>
      <c r="J62" s="453">
        <f>$F62*I62</f>
        <v>14000</v>
      </c>
      <c r="K62" s="453">
        <f>J62/1000000</f>
        <v>0.014</v>
      </c>
      <c r="L62" s="452">
        <v>950967</v>
      </c>
      <c r="M62" s="453">
        <v>952266</v>
      </c>
      <c r="N62" s="453">
        <f>L62-M62</f>
        <v>-1299</v>
      </c>
      <c r="O62" s="453">
        <f>$F62*N62</f>
        <v>1299000</v>
      </c>
      <c r="P62" s="453">
        <f>O62/1000000</f>
        <v>1.299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15653</v>
      </c>
      <c r="H63" s="453">
        <v>15660</v>
      </c>
      <c r="I63" s="453">
        <f>G63-H63</f>
        <v>-7</v>
      </c>
      <c r="J63" s="453">
        <f>$F63*I63</f>
        <v>7000</v>
      </c>
      <c r="K63" s="453">
        <f>J63/1000000</f>
        <v>0.007</v>
      </c>
      <c r="L63" s="452">
        <v>968236</v>
      </c>
      <c r="M63" s="453">
        <v>969239</v>
      </c>
      <c r="N63" s="453">
        <f>L63-M63</f>
        <v>-1003</v>
      </c>
      <c r="O63" s="453">
        <f>$F63*N63</f>
        <v>1003000</v>
      </c>
      <c r="P63" s="453">
        <f>O63/1000000</f>
        <v>1.003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14260</v>
      </c>
      <c r="H64" s="453">
        <v>14277</v>
      </c>
      <c r="I64" s="453">
        <f>G64-H64</f>
        <v>-17</v>
      </c>
      <c r="J64" s="453">
        <f>$F64*I64</f>
        <v>17000</v>
      </c>
      <c r="K64" s="453">
        <f>J64/1000000</f>
        <v>0.017</v>
      </c>
      <c r="L64" s="452">
        <v>958166</v>
      </c>
      <c r="M64" s="453">
        <v>959645</v>
      </c>
      <c r="N64" s="453">
        <f>L64-M64</f>
        <v>-1479</v>
      </c>
      <c r="O64" s="453">
        <f>$F64*N64</f>
        <v>1479000</v>
      </c>
      <c r="P64" s="453">
        <f>O64/1000000</f>
        <v>1.479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980381</v>
      </c>
      <c r="H66" s="453">
        <v>980657</v>
      </c>
      <c r="I66" s="534">
        <f aca="true" t="shared" si="8" ref="I66:I71">G66-H66</f>
        <v>-276</v>
      </c>
      <c r="J66" s="534">
        <f aca="true" t="shared" si="9" ref="J66:J71">$F66*I66</f>
        <v>276000</v>
      </c>
      <c r="K66" s="534">
        <f aca="true" t="shared" si="10" ref="K66:K71">J66/1000000</f>
        <v>0.276</v>
      </c>
      <c r="L66" s="452">
        <v>993797</v>
      </c>
      <c r="M66" s="453">
        <v>993801</v>
      </c>
      <c r="N66" s="534">
        <f aca="true" t="shared" si="11" ref="N66:N71">L66-M66</f>
        <v>-4</v>
      </c>
      <c r="O66" s="534">
        <f aca="true" t="shared" si="12" ref="O66:O71">$F66*N66</f>
        <v>4000</v>
      </c>
      <c r="P66" s="534">
        <f aca="true" t="shared" si="13" ref="P66:P71">O66/1000000</f>
        <v>0.004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971727</v>
      </c>
      <c r="H67" s="453">
        <v>972020</v>
      </c>
      <c r="I67" s="534">
        <f t="shared" si="8"/>
        <v>-293</v>
      </c>
      <c r="J67" s="534">
        <f t="shared" si="9"/>
        <v>293000</v>
      </c>
      <c r="K67" s="534">
        <f t="shared" si="10"/>
        <v>0.293</v>
      </c>
      <c r="L67" s="452">
        <v>992086</v>
      </c>
      <c r="M67" s="453">
        <v>992091</v>
      </c>
      <c r="N67" s="534">
        <f t="shared" si="11"/>
        <v>-5</v>
      </c>
      <c r="O67" s="534">
        <f t="shared" si="12"/>
        <v>5000</v>
      </c>
      <c r="P67" s="534">
        <f t="shared" si="13"/>
        <v>0.005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1680</v>
      </c>
      <c r="H68" s="453">
        <v>1673</v>
      </c>
      <c r="I68" s="534">
        <f t="shared" si="8"/>
        <v>7</v>
      </c>
      <c r="J68" s="534">
        <f t="shared" si="9"/>
        <v>-7000</v>
      </c>
      <c r="K68" s="534">
        <f t="shared" si="10"/>
        <v>-0.007</v>
      </c>
      <c r="L68" s="452">
        <v>994858</v>
      </c>
      <c r="M68" s="453">
        <v>994461</v>
      </c>
      <c r="N68" s="534">
        <f t="shared" si="11"/>
        <v>397</v>
      </c>
      <c r="O68" s="534">
        <f t="shared" si="12"/>
        <v>-397000</v>
      </c>
      <c r="P68" s="534">
        <f t="shared" si="13"/>
        <v>-0.397</v>
      </c>
      <c r="Q68" s="184"/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1523</v>
      </c>
      <c r="H69" s="453">
        <v>1520</v>
      </c>
      <c r="I69" s="534">
        <f t="shared" si="8"/>
        <v>3</v>
      </c>
      <c r="J69" s="534">
        <f t="shared" si="9"/>
        <v>-3000</v>
      </c>
      <c r="K69" s="534">
        <f t="shared" si="10"/>
        <v>-0.003</v>
      </c>
      <c r="L69" s="452">
        <v>984662</v>
      </c>
      <c r="M69" s="453">
        <v>984692</v>
      </c>
      <c r="N69" s="534">
        <f t="shared" si="11"/>
        <v>-30</v>
      </c>
      <c r="O69" s="534">
        <f t="shared" si="12"/>
        <v>30000</v>
      </c>
      <c r="P69" s="534">
        <f t="shared" si="13"/>
        <v>0.03</v>
      </c>
      <c r="Q69" s="184"/>
    </row>
    <row r="70" spans="1:17" s="92" customFormat="1" ht="15">
      <c r="A70" s="591">
        <v>8</v>
      </c>
      <c r="B70" s="720" t="s">
        <v>136</v>
      </c>
      <c r="C70" s="721">
        <v>4864893</v>
      </c>
      <c r="D70" s="77" t="s">
        <v>13</v>
      </c>
      <c r="E70" s="78" t="s">
        <v>363</v>
      </c>
      <c r="F70" s="592">
        <v>-2000</v>
      </c>
      <c r="G70" s="452">
        <v>614</v>
      </c>
      <c r="H70" s="453">
        <v>619</v>
      </c>
      <c r="I70" s="534">
        <f>G70-H70</f>
        <v>-5</v>
      </c>
      <c r="J70" s="534">
        <f t="shared" si="9"/>
        <v>10000</v>
      </c>
      <c r="K70" s="534">
        <f t="shared" si="10"/>
        <v>0.01</v>
      </c>
      <c r="L70" s="452">
        <v>991752</v>
      </c>
      <c r="M70" s="453">
        <v>991792</v>
      </c>
      <c r="N70" s="534">
        <f>L70-M70</f>
        <v>-40</v>
      </c>
      <c r="O70" s="534">
        <f t="shared" si="12"/>
        <v>80000</v>
      </c>
      <c r="P70" s="534">
        <f t="shared" si="13"/>
        <v>0.08</v>
      </c>
      <c r="Q70" s="593"/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2">
        <v>999729</v>
      </c>
      <c r="H71" s="453">
        <v>999728</v>
      </c>
      <c r="I71" s="534">
        <f t="shared" si="8"/>
        <v>1</v>
      </c>
      <c r="J71" s="534">
        <f t="shared" si="9"/>
        <v>-1000</v>
      </c>
      <c r="K71" s="534">
        <f t="shared" si="10"/>
        <v>-0.001</v>
      </c>
      <c r="L71" s="452">
        <v>977084</v>
      </c>
      <c r="M71" s="453">
        <v>977216</v>
      </c>
      <c r="N71" s="534">
        <f t="shared" si="11"/>
        <v>-132</v>
      </c>
      <c r="O71" s="534">
        <f t="shared" si="12"/>
        <v>132000</v>
      </c>
      <c r="P71" s="534">
        <f t="shared" si="13"/>
        <v>0.132</v>
      </c>
      <c r="Q71" s="184"/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13640</v>
      </c>
      <c r="H73" s="453">
        <v>13646</v>
      </c>
      <c r="I73" s="534">
        <f>G73-H73</f>
        <v>-6</v>
      </c>
      <c r="J73" s="534">
        <f>$F73*I73</f>
        <v>6000</v>
      </c>
      <c r="K73" s="534">
        <f>J73/1000000</f>
        <v>0.006</v>
      </c>
      <c r="L73" s="452">
        <v>963407</v>
      </c>
      <c r="M73" s="453">
        <v>965596</v>
      </c>
      <c r="N73" s="534">
        <f>L73-M73</f>
        <v>-2189</v>
      </c>
      <c r="O73" s="534">
        <f>$F73*N73</f>
        <v>2189000</v>
      </c>
      <c r="P73" s="536">
        <f>O73/1000000</f>
        <v>2.189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970439</v>
      </c>
      <c r="H74" s="453">
        <v>970457</v>
      </c>
      <c r="I74" s="534">
        <f>G74-H74</f>
        <v>-18</v>
      </c>
      <c r="J74" s="534">
        <f>$F74*I74</f>
        <v>18000</v>
      </c>
      <c r="K74" s="534">
        <f>J74/1000000</f>
        <v>0.018</v>
      </c>
      <c r="L74" s="452">
        <v>917249</v>
      </c>
      <c r="M74" s="453">
        <v>920480</v>
      </c>
      <c r="N74" s="534">
        <f>L74-M74</f>
        <v>-3231</v>
      </c>
      <c r="O74" s="534">
        <f>$F74*N74</f>
        <v>3231000</v>
      </c>
      <c r="P74" s="536">
        <f>O74/1000000</f>
        <v>3.231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21204</v>
      </c>
      <c r="H76" s="453">
        <v>20957</v>
      </c>
      <c r="I76" s="534">
        <f>G76-H76</f>
        <v>247</v>
      </c>
      <c r="J76" s="534">
        <f>$F76*I76</f>
        <v>-247000</v>
      </c>
      <c r="K76" s="534">
        <f>J76/1000000</f>
        <v>-0.247</v>
      </c>
      <c r="L76" s="452">
        <v>24598</v>
      </c>
      <c r="M76" s="453">
        <v>23821</v>
      </c>
      <c r="N76" s="534">
        <f>L76-M76</f>
        <v>777</v>
      </c>
      <c r="O76" s="534">
        <f>$F76*N76</f>
        <v>-777000</v>
      </c>
      <c r="P76" s="534">
        <f>O76/1000000</f>
        <v>-0.777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15250</v>
      </c>
      <c r="H77" s="453">
        <v>14931</v>
      </c>
      <c r="I77" s="453">
        <f>G77-H77</f>
        <v>319</v>
      </c>
      <c r="J77" s="453">
        <f>$F77*I77</f>
        <v>-319000</v>
      </c>
      <c r="K77" s="453">
        <f>J77/1000000</f>
        <v>-0.319</v>
      </c>
      <c r="L77" s="452">
        <v>32783</v>
      </c>
      <c r="M77" s="453">
        <v>31742</v>
      </c>
      <c r="N77" s="453">
        <f>L77-M77</f>
        <v>1041</v>
      </c>
      <c r="O77" s="453">
        <f>$F77*N77</f>
        <v>-1041000</v>
      </c>
      <c r="P77" s="453">
        <f>O77/1000000</f>
        <v>-1.041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0.064</v>
      </c>
      <c r="L81" s="21"/>
      <c r="N81" s="19"/>
      <c r="O81" s="19"/>
      <c r="P81" s="493">
        <f>SUM(P62:P79)</f>
        <v>7.237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0.064</v>
      </c>
      <c r="L83" s="21"/>
      <c r="N83" s="19"/>
      <c r="O83" s="19"/>
      <c r="P83" s="493">
        <f>SUM(P81:P82)</f>
        <v>7.237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JUNE-2011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01/07/11</v>
      </c>
      <c r="H88" s="41" t="str">
        <f>NDPL!H5</f>
        <v>INTIAL READING 01/06/11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01/07/11</v>
      </c>
      <c r="M88" s="41" t="str">
        <f>NDPL!H5</f>
        <v>INTIAL READING 01/06/11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991474</v>
      </c>
      <c r="H91" s="453">
        <v>991901</v>
      </c>
      <c r="I91" s="531">
        <f>G91-H91</f>
        <v>-427</v>
      </c>
      <c r="J91" s="531">
        <f aca="true" t="shared" si="14" ref="J91:J100">$F91*I91</f>
        <v>427000</v>
      </c>
      <c r="K91" s="531">
        <f aca="true" t="shared" si="15" ref="K91:K100">J91/1000000</f>
        <v>0.427</v>
      </c>
      <c r="L91" s="452">
        <v>998477</v>
      </c>
      <c r="M91" s="453">
        <v>998497</v>
      </c>
      <c r="N91" s="453">
        <f>L91-M91</f>
        <v>-20</v>
      </c>
      <c r="O91" s="453">
        <f aca="true" t="shared" si="16" ref="O91:O100">$F91*N91</f>
        <v>20000</v>
      </c>
      <c r="P91" s="453">
        <f aca="true" t="shared" si="17" ref="P91:P100">O91/1000000</f>
        <v>0.02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999481</v>
      </c>
      <c r="H92" s="453">
        <v>999785</v>
      </c>
      <c r="I92" s="356">
        <f aca="true" t="shared" si="18" ref="I92:I98">G92-H92</f>
        <v>-304</v>
      </c>
      <c r="J92" s="356">
        <f t="shared" si="14"/>
        <v>152000</v>
      </c>
      <c r="K92" s="356">
        <f t="shared" si="15"/>
        <v>0.152</v>
      </c>
      <c r="L92" s="452">
        <v>999802</v>
      </c>
      <c r="M92" s="453">
        <v>999765</v>
      </c>
      <c r="N92" s="453">
        <f aca="true" t="shared" si="19" ref="N92:N98">L92-M92</f>
        <v>37</v>
      </c>
      <c r="O92" s="453">
        <f t="shared" si="16"/>
        <v>-18500</v>
      </c>
      <c r="P92" s="453">
        <f t="shared" si="17"/>
        <v>-0.0185</v>
      </c>
      <c r="Q92" s="184"/>
    </row>
    <row r="93" spans="1:17" ht="15.75" customHeight="1">
      <c r="A93" s="496"/>
      <c r="B93" s="499" t="s">
        <v>403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.75" customHeight="1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-100</v>
      </c>
      <c r="G94" s="452">
        <v>9553</v>
      </c>
      <c r="H94" s="453">
        <v>8877</v>
      </c>
      <c r="I94" s="531">
        <f t="shared" si="18"/>
        <v>676</v>
      </c>
      <c r="J94" s="531">
        <f t="shared" si="14"/>
        <v>-67600</v>
      </c>
      <c r="K94" s="531">
        <f t="shared" si="15"/>
        <v>-0.0676</v>
      </c>
      <c r="L94" s="452">
        <v>60574</v>
      </c>
      <c r="M94" s="453">
        <v>60363</v>
      </c>
      <c r="N94" s="453">
        <f t="shared" si="19"/>
        <v>211</v>
      </c>
      <c r="O94" s="453">
        <f t="shared" si="16"/>
        <v>-21100</v>
      </c>
      <c r="P94" s="456">
        <f t="shared" si="17"/>
        <v>-0.0211</v>
      </c>
      <c r="Q94" s="184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363</v>
      </c>
      <c r="F95" s="511">
        <v>-100</v>
      </c>
      <c r="G95" s="452">
        <v>14980</v>
      </c>
      <c r="H95" s="453">
        <v>13593</v>
      </c>
      <c r="I95" s="531">
        <f t="shared" si="18"/>
        <v>1387</v>
      </c>
      <c r="J95" s="531">
        <f t="shared" si="14"/>
        <v>-138700</v>
      </c>
      <c r="K95" s="531">
        <f t="shared" si="15"/>
        <v>-0.1387</v>
      </c>
      <c r="L95" s="452">
        <v>119215</v>
      </c>
      <c r="M95" s="453">
        <v>118727</v>
      </c>
      <c r="N95" s="453">
        <f t="shared" si="19"/>
        <v>488</v>
      </c>
      <c r="O95" s="453">
        <f t="shared" si="16"/>
        <v>-48800</v>
      </c>
      <c r="P95" s="453">
        <f t="shared" si="17"/>
        <v>-0.0488</v>
      </c>
      <c r="Q95" s="184"/>
    </row>
    <row r="96" spans="1:17" ht="15.75" customHeight="1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363</v>
      </c>
      <c r="F96" s="511">
        <v>-100</v>
      </c>
      <c r="G96" s="452">
        <v>995346</v>
      </c>
      <c r="H96" s="453">
        <v>995517</v>
      </c>
      <c r="I96" s="531">
        <f t="shared" si="18"/>
        <v>-171</v>
      </c>
      <c r="J96" s="531">
        <f t="shared" si="14"/>
        <v>17100</v>
      </c>
      <c r="K96" s="531">
        <f t="shared" si="15"/>
        <v>0.0171</v>
      </c>
      <c r="L96" s="452">
        <v>4572</v>
      </c>
      <c r="M96" s="453">
        <v>4338</v>
      </c>
      <c r="N96" s="453">
        <f t="shared" si="19"/>
        <v>234</v>
      </c>
      <c r="O96" s="453">
        <f t="shared" si="16"/>
        <v>-23400</v>
      </c>
      <c r="P96" s="453">
        <f t="shared" si="17"/>
        <v>-0.0234</v>
      </c>
      <c r="Q96" s="184"/>
    </row>
    <row r="97" spans="1:17" ht="15.75" customHeight="1">
      <c r="A97" s="496">
        <v>6</v>
      </c>
      <c r="B97" s="497" t="s">
        <v>118</v>
      </c>
      <c r="C97" s="502">
        <v>4865139</v>
      </c>
      <c r="D97" s="48" t="s">
        <v>13</v>
      </c>
      <c r="E97" s="49" t="s">
        <v>363</v>
      </c>
      <c r="F97" s="511">
        <v>-100</v>
      </c>
      <c r="G97" s="452">
        <v>21724</v>
      </c>
      <c r="H97" s="453">
        <v>18644</v>
      </c>
      <c r="I97" s="531">
        <f t="shared" si="18"/>
        <v>3080</v>
      </c>
      <c r="J97" s="531">
        <f t="shared" si="14"/>
        <v>-308000</v>
      </c>
      <c r="K97" s="531">
        <f t="shared" si="15"/>
        <v>-0.308</v>
      </c>
      <c r="L97" s="452">
        <v>78913</v>
      </c>
      <c r="M97" s="453">
        <v>78578</v>
      </c>
      <c r="N97" s="453">
        <f t="shared" si="19"/>
        <v>335</v>
      </c>
      <c r="O97" s="453">
        <f t="shared" si="16"/>
        <v>-33500</v>
      </c>
      <c r="P97" s="453">
        <f t="shared" si="17"/>
        <v>-0.0335</v>
      </c>
      <c r="Q97" s="184"/>
    </row>
    <row r="98" spans="1:17" ht="15.75" customHeight="1">
      <c r="A98" s="496">
        <v>7</v>
      </c>
      <c r="B98" s="497" t="s">
        <v>119</v>
      </c>
      <c r="C98" s="502">
        <v>4864948</v>
      </c>
      <c r="D98" s="48" t="s">
        <v>13</v>
      </c>
      <c r="E98" s="49" t="s">
        <v>363</v>
      </c>
      <c r="F98" s="511">
        <v>-1000</v>
      </c>
      <c r="G98" s="452">
        <v>49512</v>
      </c>
      <c r="H98" s="453">
        <v>45809</v>
      </c>
      <c r="I98" s="531">
        <f t="shared" si="18"/>
        <v>3703</v>
      </c>
      <c r="J98" s="531">
        <f t="shared" si="14"/>
        <v>-3703000</v>
      </c>
      <c r="K98" s="531">
        <f t="shared" si="15"/>
        <v>-3.703</v>
      </c>
      <c r="L98" s="452">
        <v>232</v>
      </c>
      <c r="M98" s="453">
        <v>232</v>
      </c>
      <c r="N98" s="453">
        <f t="shared" si="19"/>
        <v>0</v>
      </c>
      <c r="O98" s="453">
        <f t="shared" si="16"/>
        <v>0</v>
      </c>
      <c r="P98" s="453">
        <f t="shared" si="17"/>
        <v>0</v>
      </c>
      <c r="Q98" s="184"/>
    </row>
    <row r="99" spans="1:17" ht="15.75" customHeight="1">
      <c r="A99" s="496">
        <v>8</v>
      </c>
      <c r="B99" s="497" t="s">
        <v>394</v>
      </c>
      <c r="C99" s="502">
        <v>4864949</v>
      </c>
      <c r="D99" s="48" t="s">
        <v>13</v>
      </c>
      <c r="E99" s="49" t="s">
        <v>363</v>
      </c>
      <c r="F99" s="722"/>
      <c r="G99" s="453"/>
      <c r="H99" s="453"/>
      <c r="I99" s="531">
        <f>G99-H99</f>
        <v>0</v>
      </c>
      <c r="J99" s="531">
        <f t="shared" si="14"/>
        <v>0</v>
      </c>
      <c r="K99" s="531">
        <f t="shared" si="15"/>
        <v>0</v>
      </c>
      <c r="L99" s="452"/>
      <c r="M99" s="453"/>
      <c r="N99" s="453">
        <f>L99-M99</f>
        <v>0</v>
      </c>
      <c r="O99" s="453">
        <f t="shared" si="16"/>
        <v>0</v>
      </c>
      <c r="P99" s="453">
        <f t="shared" si="17"/>
        <v>0</v>
      </c>
      <c r="Q99" s="184"/>
    </row>
    <row r="100" spans="1:17" ht="15.75" customHeight="1">
      <c r="A100" s="496">
        <v>9</v>
      </c>
      <c r="B100" s="717" t="s">
        <v>379</v>
      </c>
      <c r="C100" s="718">
        <v>5128434</v>
      </c>
      <c r="D100" s="48" t="s">
        <v>13</v>
      </c>
      <c r="E100" s="49" t="s">
        <v>363</v>
      </c>
      <c r="F100" s="722">
        <v>-800</v>
      </c>
      <c r="G100" s="452">
        <v>999991</v>
      </c>
      <c r="H100" s="453">
        <v>999991</v>
      </c>
      <c r="I100" s="531">
        <f>G100-H100</f>
        <v>0</v>
      </c>
      <c r="J100" s="531">
        <f t="shared" si="14"/>
        <v>0</v>
      </c>
      <c r="K100" s="531">
        <f t="shared" si="15"/>
        <v>0</v>
      </c>
      <c r="L100" s="452">
        <v>999938</v>
      </c>
      <c r="M100" s="453">
        <v>999965</v>
      </c>
      <c r="N100" s="453">
        <f>L100-M100</f>
        <v>-27</v>
      </c>
      <c r="O100" s="453">
        <f t="shared" si="16"/>
        <v>21600</v>
      </c>
      <c r="P100" s="453">
        <f t="shared" si="17"/>
        <v>0.0216</v>
      </c>
      <c r="Q100" s="731" t="s">
        <v>411</v>
      </c>
    </row>
    <row r="101" spans="1:17" ht="15.75" customHeight="1">
      <c r="A101" s="496"/>
      <c r="B101" s="717" t="s">
        <v>379</v>
      </c>
      <c r="C101" s="718">
        <v>5128434</v>
      </c>
      <c r="D101" s="48" t="s">
        <v>13</v>
      </c>
      <c r="E101" s="49" t="s">
        <v>363</v>
      </c>
      <c r="F101" s="511"/>
      <c r="G101" s="729" t="s">
        <v>413</v>
      </c>
      <c r="H101" s="453"/>
      <c r="I101" s="531"/>
      <c r="J101" s="531"/>
      <c r="K101" s="531">
        <f>0.5*K100</f>
        <v>0</v>
      </c>
      <c r="L101" s="729" t="s">
        <v>413</v>
      </c>
      <c r="M101" s="453"/>
      <c r="N101" s="453"/>
      <c r="O101" s="453"/>
      <c r="P101" s="531">
        <f>0.5*P100</f>
        <v>0.0108</v>
      </c>
      <c r="Q101" s="730"/>
    </row>
    <row r="102" spans="1:17" ht="15.75" customHeight="1">
      <c r="A102" s="496"/>
      <c r="B102" s="498" t="s">
        <v>404</v>
      </c>
      <c r="C102" s="502"/>
      <c r="D102" s="52"/>
      <c r="E102" s="52"/>
      <c r="F102" s="511"/>
      <c r="G102" s="537"/>
      <c r="H102" s="531"/>
      <c r="I102" s="531"/>
      <c r="J102" s="531"/>
      <c r="K102" s="531"/>
      <c r="L102" s="452"/>
      <c r="M102" s="453"/>
      <c r="N102" s="453"/>
      <c r="O102" s="453"/>
      <c r="P102" s="453"/>
      <c r="Q102" s="184"/>
    </row>
    <row r="103" spans="1:17" ht="15.75" customHeight="1">
      <c r="A103" s="496">
        <v>10</v>
      </c>
      <c r="B103" s="497" t="s">
        <v>120</v>
      </c>
      <c r="C103" s="502">
        <v>4864951</v>
      </c>
      <c r="D103" s="48" t="s">
        <v>13</v>
      </c>
      <c r="E103" s="49" t="s">
        <v>363</v>
      </c>
      <c r="F103" s="511">
        <v>-1000</v>
      </c>
      <c r="G103" s="452">
        <v>999597</v>
      </c>
      <c r="H103" s="453">
        <v>999624</v>
      </c>
      <c r="I103" s="531">
        <f>G103-H103</f>
        <v>-27</v>
      </c>
      <c r="J103" s="531">
        <f aca="true" t="shared" si="20" ref="J103:J110">$F103*I103</f>
        <v>27000</v>
      </c>
      <c r="K103" s="531">
        <f aca="true" t="shared" si="21" ref="K103:K110">J103/1000000</f>
        <v>0.027</v>
      </c>
      <c r="L103" s="452">
        <v>35533</v>
      </c>
      <c r="M103" s="453">
        <v>35242</v>
      </c>
      <c r="N103" s="453">
        <f>L103-M103</f>
        <v>291</v>
      </c>
      <c r="O103" s="453">
        <f aca="true" t="shared" si="22" ref="O103:O110">$F103*N103</f>
        <v>-291000</v>
      </c>
      <c r="P103" s="453">
        <f aca="true" t="shared" si="23" ref="P103:P110">O103/1000000</f>
        <v>-0.291</v>
      </c>
      <c r="Q103" s="184"/>
    </row>
    <row r="104" spans="1:17" ht="15.75" customHeight="1">
      <c r="A104" s="496">
        <v>11</v>
      </c>
      <c r="B104" s="497" t="s">
        <v>121</v>
      </c>
      <c r="C104" s="502">
        <v>4902501</v>
      </c>
      <c r="D104" s="48" t="s">
        <v>13</v>
      </c>
      <c r="E104" s="49" t="s">
        <v>363</v>
      </c>
      <c r="F104" s="511">
        <v>-1333.33</v>
      </c>
      <c r="G104" s="452">
        <v>999518</v>
      </c>
      <c r="H104" s="453">
        <v>999548</v>
      </c>
      <c r="I104" s="356">
        <f>G104-H104</f>
        <v>-30</v>
      </c>
      <c r="J104" s="356">
        <f t="shared" si="20"/>
        <v>39999.899999999994</v>
      </c>
      <c r="K104" s="356">
        <f t="shared" si="21"/>
        <v>0.03999989999999999</v>
      </c>
      <c r="L104" s="452">
        <v>145</v>
      </c>
      <c r="M104" s="453">
        <v>139</v>
      </c>
      <c r="N104" s="456">
        <f>L104-M104</f>
        <v>6</v>
      </c>
      <c r="O104" s="453">
        <f t="shared" si="22"/>
        <v>-7999.98</v>
      </c>
      <c r="P104" s="453">
        <f t="shared" si="23"/>
        <v>-0.00799998</v>
      </c>
      <c r="Q104" s="184"/>
    </row>
    <row r="105" spans="1:17" ht="15.75" customHeight="1">
      <c r="A105" s="496"/>
      <c r="B105" s="497"/>
      <c r="C105" s="502"/>
      <c r="D105" s="48"/>
      <c r="E105" s="49"/>
      <c r="F105" s="511"/>
      <c r="G105" s="416"/>
      <c r="H105" s="415"/>
      <c r="I105" s="356"/>
      <c r="J105" s="356"/>
      <c r="K105" s="356"/>
      <c r="L105" s="422"/>
      <c r="M105" s="415"/>
      <c r="N105" s="456"/>
      <c r="O105" s="453"/>
      <c r="P105" s="453"/>
      <c r="Q105" s="184"/>
    </row>
    <row r="106" spans="1:17" ht="15.75" customHeight="1">
      <c r="A106" s="496"/>
      <c r="B106" s="499" t="s">
        <v>122</v>
      </c>
      <c r="C106" s="502"/>
      <c r="D106" s="48"/>
      <c r="E106" s="48"/>
      <c r="F106" s="511"/>
      <c r="G106" s="537"/>
      <c r="H106" s="531"/>
      <c r="I106" s="531"/>
      <c r="J106" s="531"/>
      <c r="K106" s="531"/>
      <c r="L106" s="452"/>
      <c r="M106" s="453"/>
      <c r="N106" s="453"/>
      <c r="O106" s="453"/>
      <c r="P106" s="453"/>
      <c r="Q106" s="184"/>
    </row>
    <row r="107" spans="1:17" ht="15.75" customHeight="1">
      <c r="A107" s="496">
        <v>12</v>
      </c>
      <c r="B107" s="432" t="s">
        <v>48</v>
      </c>
      <c r="C107" s="502">
        <v>4864843</v>
      </c>
      <c r="D107" s="52" t="s">
        <v>13</v>
      </c>
      <c r="E107" s="49" t="s">
        <v>363</v>
      </c>
      <c r="F107" s="511">
        <v>-1000</v>
      </c>
      <c r="G107" s="452">
        <v>697</v>
      </c>
      <c r="H107" s="453">
        <v>655</v>
      </c>
      <c r="I107" s="531">
        <f>G107-H107</f>
        <v>42</v>
      </c>
      <c r="J107" s="531">
        <f t="shared" si="20"/>
        <v>-42000</v>
      </c>
      <c r="K107" s="531">
        <f t="shared" si="21"/>
        <v>-0.042</v>
      </c>
      <c r="L107" s="452">
        <v>15060</v>
      </c>
      <c r="M107" s="453">
        <v>14695</v>
      </c>
      <c r="N107" s="453">
        <f>L107-M107</f>
        <v>365</v>
      </c>
      <c r="O107" s="453">
        <f t="shared" si="22"/>
        <v>-365000</v>
      </c>
      <c r="P107" s="453">
        <f t="shared" si="23"/>
        <v>-0.365</v>
      </c>
      <c r="Q107" s="184"/>
    </row>
    <row r="108" spans="1:17" ht="15.75" customHeight="1">
      <c r="A108" s="496">
        <v>13</v>
      </c>
      <c r="B108" s="497" t="s">
        <v>49</v>
      </c>
      <c r="C108" s="502">
        <v>4864844</v>
      </c>
      <c r="D108" s="48" t="s">
        <v>13</v>
      </c>
      <c r="E108" s="49" t="s">
        <v>363</v>
      </c>
      <c r="F108" s="511">
        <v>-1000</v>
      </c>
      <c r="G108" s="452">
        <v>998978</v>
      </c>
      <c r="H108" s="453">
        <v>998951</v>
      </c>
      <c r="I108" s="531">
        <f>G108-H108</f>
        <v>27</v>
      </c>
      <c r="J108" s="531">
        <f t="shared" si="20"/>
        <v>-27000</v>
      </c>
      <c r="K108" s="531">
        <f t="shared" si="21"/>
        <v>-0.027</v>
      </c>
      <c r="L108" s="452">
        <v>3274</v>
      </c>
      <c r="M108" s="453">
        <v>3439</v>
      </c>
      <c r="N108" s="453">
        <f>L108-M108</f>
        <v>-165</v>
      </c>
      <c r="O108" s="453">
        <f t="shared" si="22"/>
        <v>165000</v>
      </c>
      <c r="P108" s="453">
        <f t="shared" si="23"/>
        <v>0.165</v>
      </c>
      <c r="Q108" s="184"/>
    </row>
    <row r="109" spans="1:17" ht="15.75" customHeight="1">
      <c r="A109" s="496"/>
      <c r="B109" s="499" t="s">
        <v>50</v>
      </c>
      <c r="C109" s="502"/>
      <c r="D109" s="48"/>
      <c r="E109" s="48"/>
      <c r="F109" s="511"/>
      <c r="G109" s="537"/>
      <c r="H109" s="531"/>
      <c r="I109" s="531"/>
      <c r="J109" s="531"/>
      <c r="K109" s="531"/>
      <c r="L109" s="452"/>
      <c r="M109" s="453"/>
      <c r="N109" s="453"/>
      <c r="O109" s="453"/>
      <c r="P109" s="453"/>
      <c r="Q109" s="184"/>
    </row>
    <row r="110" spans="1:17" ht="15.75" customHeight="1">
      <c r="A110" s="496">
        <v>14</v>
      </c>
      <c r="B110" s="497" t="s">
        <v>87</v>
      </c>
      <c r="C110" s="502">
        <v>4865169</v>
      </c>
      <c r="D110" s="48" t="s">
        <v>13</v>
      </c>
      <c r="E110" s="49" t="s">
        <v>363</v>
      </c>
      <c r="F110" s="511">
        <v>-1000</v>
      </c>
      <c r="G110" s="452">
        <v>678</v>
      </c>
      <c r="H110" s="453">
        <v>677</v>
      </c>
      <c r="I110" s="531">
        <f>G110-H110</f>
        <v>1</v>
      </c>
      <c r="J110" s="531">
        <f t="shared" si="20"/>
        <v>-1000</v>
      </c>
      <c r="K110" s="531">
        <f t="shared" si="21"/>
        <v>-0.001</v>
      </c>
      <c r="L110" s="452">
        <v>52874</v>
      </c>
      <c r="M110" s="453">
        <v>52089</v>
      </c>
      <c r="N110" s="453">
        <f>L110-M110</f>
        <v>785</v>
      </c>
      <c r="O110" s="453">
        <f t="shared" si="22"/>
        <v>-785000</v>
      </c>
      <c r="P110" s="453">
        <f t="shared" si="23"/>
        <v>-0.785</v>
      </c>
      <c r="Q110" s="184"/>
    </row>
    <row r="111" spans="1:17" ht="15.75" customHeight="1">
      <c r="A111" s="496"/>
      <c r="B111" s="498" t="s">
        <v>54</v>
      </c>
      <c r="C111" s="477"/>
      <c r="D111" s="52"/>
      <c r="E111" s="52"/>
      <c r="F111" s="511"/>
      <c r="G111" s="537"/>
      <c r="H111" s="538"/>
      <c r="I111" s="538"/>
      <c r="J111" s="538"/>
      <c r="K111" s="531"/>
      <c r="L111" s="455"/>
      <c r="M111" s="534"/>
      <c r="N111" s="534"/>
      <c r="O111" s="534"/>
      <c r="P111" s="453"/>
      <c r="Q111" s="231"/>
    </row>
    <row r="112" spans="1:17" ht="15.75" customHeight="1">
      <c r="A112" s="496"/>
      <c r="B112" s="498" t="s">
        <v>55</v>
      </c>
      <c r="C112" s="477"/>
      <c r="D112" s="52"/>
      <c r="E112" s="52"/>
      <c r="F112" s="511"/>
      <c r="G112" s="537"/>
      <c r="H112" s="538"/>
      <c r="I112" s="538"/>
      <c r="J112" s="538"/>
      <c r="K112" s="531"/>
      <c r="L112" s="455"/>
      <c r="M112" s="534"/>
      <c r="N112" s="534"/>
      <c r="O112" s="534"/>
      <c r="P112" s="453"/>
      <c r="Q112" s="231"/>
    </row>
    <row r="113" spans="1:17" ht="15.75" customHeight="1">
      <c r="A113" s="504"/>
      <c r="B113" s="507" t="s">
        <v>68</v>
      </c>
      <c r="C113" s="502"/>
      <c r="D113" s="52"/>
      <c r="E113" s="52"/>
      <c r="F113" s="511"/>
      <c r="G113" s="537"/>
      <c r="H113" s="531"/>
      <c r="I113" s="531"/>
      <c r="J113" s="531"/>
      <c r="K113" s="531"/>
      <c r="L113" s="455"/>
      <c r="M113" s="453"/>
      <c r="N113" s="453"/>
      <c r="O113" s="453"/>
      <c r="P113" s="453"/>
      <c r="Q113" s="231"/>
    </row>
    <row r="114" spans="1:17" ht="15.75" customHeight="1">
      <c r="A114" s="496">
        <v>15</v>
      </c>
      <c r="B114" s="508" t="s">
        <v>69</v>
      </c>
      <c r="C114" s="502">
        <v>4902529</v>
      </c>
      <c r="D114" s="48" t="s">
        <v>13</v>
      </c>
      <c r="E114" s="49" t="s">
        <v>363</v>
      </c>
      <c r="F114" s="511">
        <v>-500</v>
      </c>
      <c r="G114" s="452">
        <v>3440</v>
      </c>
      <c r="H114" s="453">
        <v>3440</v>
      </c>
      <c r="I114" s="531">
        <f>G114-H114</f>
        <v>0</v>
      </c>
      <c r="J114" s="531">
        <f>$F114*I114</f>
        <v>0</v>
      </c>
      <c r="K114" s="531">
        <f>J114/1000000</f>
        <v>0</v>
      </c>
      <c r="L114" s="452">
        <v>27689</v>
      </c>
      <c r="M114" s="453">
        <v>27319</v>
      </c>
      <c r="N114" s="453">
        <f>L114-M114</f>
        <v>370</v>
      </c>
      <c r="O114" s="453">
        <f>$F114*N114</f>
        <v>-185000</v>
      </c>
      <c r="P114" s="453">
        <f>O114/1000000</f>
        <v>-0.185</v>
      </c>
      <c r="Q114" s="184"/>
    </row>
    <row r="115" spans="1:17" ht="15.75" customHeight="1">
      <c r="A115" s="496">
        <v>16</v>
      </c>
      <c r="B115" s="508" t="s">
        <v>70</v>
      </c>
      <c r="C115" s="502">
        <v>4902530</v>
      </c>
      <c r="D115" s="48" t="s">
        <v>13</v>
      </c>
      <c r="E115" s="49" t="s">
        <v>363</v>
      </c>
      <c r="F115" s="511">
        <v>-500</v>
      </c>
      <c r="G115" s="452">
        <v>3187</v>
      </c>
      <c r="H115" s="453">
        <v>3187</v>
      </c>
      <c r="I115" s="531">
        <f aca="true" t="shared" si="24" ref="I115:I127">G115-H115</f>
        <v>0</v>
      </c>
      <c r="J115" s="531">
        <f aca="true" t="shared" si="25" ref="J115:J131">$F115*I115</f>
        <v>0</v>
      </c>
      <c r="K115" s="531">
        <f aca="true" t="shared" si="26" ref="K115:K131">J115/1000000</f>
        <v>0</v>
      </c>
      <c r="L115" s="452">
        <v>19135</v>
      </c>
      <c r="M115" s="453">
        <v>18703</v>
      </c>
      <c r="N115" s="453">
        <f aca="true" t="shared" si="27" ref="N115:N127">L115-M115</f>
        <v>432</v>
      </c>
      <c r="O115" s="453">
        <f aca="true" t="shared" si="28" ref="O115:O131">$F115*N115</f>
        <v>-216000</v>
      </c>
      <c r="P115" s="453">
        <f aca="true" t="shared" si="29" ref="P115:P131">O115/1000000</f>
        <v>-0.216</v>
      </c>
      <c r="Q115" s="184"/>
    </row>
    <row r="116" spans="1:17" ht="15.75" customHeight="1">
      <c r="A116" s="496">
        <v>17</v>
      </c>
      <c r="B116" s="508" t="s">
        <v>71</v>
      </c>
      <c r="C116" s="502">
        <v>4902531</v>
      </c>
      <c r="D116" s="48" t="s">
        <v>13</v>
      </c>
      <c r="E116" s="49" t="s">
        <v>363</v>
      </c>
      <c r="F116" s="511">
        <v>-500</v>
      </c>
      <c r="G116" s="452">
        <v>3232</v>
      </c>
      <c r="H116" s="453">
        <v>3232</v>
      </c>
      <c r="I116" s="531">
        <f t="shared" si="24"/>
        <v>0</v>
      </c>
      <c r="J116" s="531">
        <f t="shared" si="25"/>
        <v>0</v>
      </c>
      <c r="K116" s="531">
        <f t="shared" si="26"/>
        <v>0</v>
      </c>
      <c r="L116" s="452">
        <v>12883</v>
      </c>
      <c r="M116" s="453">
        <v>12618</v>
      </c>
      <c r="N116" s="453">
        <f t="shared" si="27"/>
        <v>265</v>
      </c>
      <c r="O116" s="453">
        <f t="shared" si="28"/>
        <v>-132500</v>
      </c>
      <c r="P116" s="453">
        <f t="shared" si="29"/>
        <v>-0.1325</v>
      </c>
      <c r="Q116" s="184"/>
    </row>
    <row r="117" spans="1:17" ht="15.75" customHeight="1">
      <c r="A117" s="496">
        <v>18</v>
      </c>
      <c r="B117" s="508" t="s">
        <v>72</v>
      </c>
      <c r="C117" s="502">
        <v>4902532</v>
      </c>
      <c r="D117" s="48" t="s">
        <v>13</v>
      </c>
      <c r="E117" s="49" t="s">
        <v>363</v>
      </c>
      <c r="F117" s="511">
        <v>-500</v>
      </c>
      <c r="G117" s="452">
        <v>3182</v>
      </c>
      <c r="H117" s="453">
        <v>3182</v>
      </c>
      <c r="I117" s="531">
        <f t="shared" si="24"/>
        <v>0</v>
      </c>
      <c r="J117" s="531">
        <f t="shared" si="25"/>
        <v>0</v>
      </c>
      <c r="K117" s="531">
        <f t="shared" si="26"/>
        <v>0</v>
      </c>
      <c r="L117" s="452">
        <v>14701</v>
      </c>
      <c r="M117" s="453">
        <v>14383</v>
      </c>
      <c r="N117" s="453">
        <f t="shared" si="27"/>
        <v>318</v>
      </c>
      <c r="O117" s="453">
        <f t="shared" si="28"/>
        <v>-159000</v>
      </c>
      <c r="P117" s="453">
        <f t="shared" si="29"/>
        <v>-0.159</v>
      </c>
      <c r="Q117" s="184"/>
    </row>
    <row r="118" spans="1:17" ht="15.75" customHeight="1">
      <c r="A118" s="496"/>
      <c r="B118" s="507" t="s">
        <v>35</v>
      </c>
      <c r="C118" s="502"/>
      <c r="D118" s="52"/>
      <c r="E118" s="52"/>
      <c r="F118" s="511"/>
      <c r="G118" s="537"/>
      <c r="H118" s="531"/>
      <c r="I118" s="531"/>
      <c r="J118" s="531"/>
      <c r="K118" s="531"/>
      <c r="L118" s="452"/>
      <c r="M118" s="453"/>
      <c r="N118" s="453"/>
      <c r="O118" s="453"/>
      <c r="P118" s="453"/>
      <c r="Q118" s="184"/>
    </row>
    <row r="119" spans="1:17" ht="15.75" customHeight="1">
      <c r="A119" s="496">
        <v>19</v>
      </c>
      <c r="B119" s="509" t="s">
        <v>73</v>
      </c>
      <c r="C119" s="510">
        <v>4864807</v>
      </c>
      <c r="D119" s="48" t="s">
        <v>13</v>
      </c>
      <c r="E119" s="49" t="s">
        <v>363</v>
      </c>
      <c r="F119" s="511">
        <v>-100</v>
      </c>
      <c r="G119" s="452">
        <v>89439</v>
      </c>
      <c r="H119" s="453">
        <v>87362</v>
      </c>
      <c r="I119" s="531">
        <f t="shared" si="24"/>
        <v>2077</v>
      </c>
      <c r="J119" s="531">
        <f t="shared" si="25"/>
        <v>-207700</v>
      </c>
      <c r="K119" s="531">
        <f t="shared" si="26"/>
        <v>-0.2077</v>
      </c>
      <c r="L119" s="452">
        <v>26267</v>
      </c>
      <c r="M119" s="453">
        <v>26323</v>
      </c>
      <c r="N119" s="453">
        <f t="shared" si="27"/>
        <v>-56</v>
      </c>
      <c r="O119" s="453">
        <f t="shared" si="28"/>
        <v>5600</v>
      </c>
      <c r="P119" s="453">
        <f t="shared" si="29"/>
        <v>0.0056</v>
      </c>
      <c r="Q119" s="184"/>
    </row>
    <row r="120" spans="1:17" ht="15.75" customHeight="1">
      <c r="A120" s="496">
        <v>20</v>
      </c>
      <c r="B120" s="509" t="s">
        <v>147</v>
      </c>
      <c r="C120" s="510">
        <v>4865086</v>
      </c>
      <c r="D120" s="48" t="s">
        <v>13</v>
      </c>
      <c r="E120" s="49" t="s">
        <v>363</v>
      </c>
      <c r="F120" s="511">
        <v>-100</v>
      </c>
      <c r="G120" s="452">
        <v>9168</v>
      </c>
      <c r="H120" s="453">
        <v>8281</v>
      </c>
      <c r="I120" s="531">
        <f t="shared" si="24"/>
        <v>887</v>
      </c>
      <c r="J120" s="531">
        <f t="shared" si="25"/>
        <v>-88700</v>
      </c>
      <c r="K120" s="531">
        <f t="shared" si="26"/>
        <v>-0.0887</v>
      </c>
      <c r="L120" s="452">
        <v>32897</v>
      </c>
      <c r="M120" s="453">
        <v>31831</v>
      </c>
      <c r="N120" s="453">
        <f t="shared" si="27"/>
        <v>1066</v>
      </c>
      <c r="O120" s="453">
        <f t="shared" si="28"/>
        <v>-106600</v>
      </c>
      <c r="P120" s="453">
        <f t="shared" si="29"/>
        <v>-0.1066</v>
      </c>
      <c r="Q120" s="184"/>
    </row>
    <row r="121" spans="1:17" ht="15.75" customHeight="1">
      <c r="A121" s="496"/>
      <c r="B121" s="499" t="s">
        <v>74</v>
      </c>
      <c r="C121" s="502"/>
      <c r="D121" s="48"/>
      <c r="E121" s="48"/>
      <c r="F121" s="511"/>
      <c r="G121" s="537"/>
      <c r="H121" s="531"/>
      <c r="I121" s="531"/>
      <c r="J121" s="531"/>
      <c r="K121" s="531"/>
      <c r="L121" s="452"/>
      <c r="M121" s="453"/>
      <c r="N121" s="453"/>
      <c r="O121" s="453"/>
      <c r="P121" s="453"/>
      <c r="Q121" s="184"/>
    </row>
    <row r="122" spans="1:17" ht="15.75" customHeight="1">
      <c r="A122" s="496">
        <v>21</v>
      </c>
      <c r="B122" s="497" t="s">
        <v>67</v>
      </c>
      <c r="C122" s="502">
        <v>4902535</v>
      </c>
      <c r="D122" s="48" t="s">
        <v>13</v>
      </c>
      <c r="E122" s="49" t="s">
        <v>363</v>
      </c>
      <c r="F122" s="511">
        <v>-100</v>
      </c>
      <c r="G122" s="452">
        <v>999531</v>
      </c>
      <c r="H122" s="453">
        <v>999545</v>
      </c>
      <c r="I122" s="531">
        <f t="shared" si="24"/>
        <v>-14</v>
      </c>
      <c r="J122" s="531">
        <f t="shared" si="25"/>
        <v>1400</v>
      </c>
      <c r="K122" s="531">
        <f t="shared" si="26"/>
        <v>0.0014</v>
      </c>
      <c r="L122" s="452">
        <v>5051</v>
      </c>
      <c r="M122" s="453">
        <v>4949</v>
      </c>
      <c r="N122" s="453">
        <f t="shared" si="27"/>
        <v>102</v>
      </c>
      <c r="O122" s="453">
        <f t="shared" si="28"/>
        <v>-10200</v>
      </c>
      <c r="P122" s="453">
        <f t="shared" si="29"/>
        <v>-0.0102</v>
      </c>
      <c r="Q122" s="184"/>
    </row>
    <row r="123" spans="1:17" ht="15.75" customHeight="1">
      <c r="A123" s="496">
        <v>22</v>
      </c>
      <c r="B123" s="497" t="s">
        <v>75</v>
      </c>
      <c r="C123" s="502">
        <v>4902536</v>
      </c>
      <c r="D123" s="48" t="s">
        <v>13</v>
      </c>
      <c r="E123" s="49" t="s">
        <v>363</v>
      </c>
      <c r="F123" s="511">
        <v>-100</v>
      </c>
      <c r="G123" s="452">
        <v>2377</v>
      </c>
      <c r="H123" s="453">
        <v>2299</v>
      </c>
      <c r="I123" s="531">
        <f t="shared" si="24"/>
        <v>78</v>
      </c>
      <c r="J123" s="531">
        <f t="shared" si="25"/>
        <v>-7800</v>
      </c>
      <c r="K123" s="531">
        <f t="shared" si="26"/>
        <v>-0.0078</v>
      </c>
      <c r="L123" s="452">
        <v>12749</v>
      </c>
      <c r="M123" s="453">
        <v>12369</v>
      </c>
      <c r="N123" s="453">
        <f t="shared" si="27"/>
        <v>380</v>
      </c>
      <c r="O123" s="453">
        <f t="shared" si="28"/>
        <v>-38000</v>
      </c>
      <c r="P123" s="453">
        <f t="shared" si="29"/>
        <v>-0.038</v>
      </c>
      <c r="Q123" s="184"/>
    </row>
    <row r="124" spans="1:17" ht="15.75" customHeight="1">
      <c r="A124" s="496">
        <v>23</v>
      </c>
      <c r="B124" s="497" t="s">
        <v>88</v>
      </c>
      <c r="C124" s="502">
        <v>4902537</v>
      </c>
      <c r="D124" s="48" t="s">
        <v>13</v>
      </c>
      <c r="E124" s="49" t="s">
        <v>363</v>
      </c>
      <c r="F124" s="511">
        <v>-100</v>
      </c>
      <c r="G124" s="452">
        <v>5649</v>
      </c>
      <c r="H124" s="453">
        <v>5364</v>
      </c>
      <c r="I124" s="531">
        <f t="shared" si="24"/>
        <v>285</v>
      </c>
      <c r="J124" s="531">
        <f t="shared" si="25"/>
        <v>-28500</v>
      </c>
      <c r="K124" s="531">
        <f t="shared" si="26"/>
        <v>-0.0285</v>
      </c>
      <c r="L124" s="452">
        <v>46718</v>
      </c>
      <c r="M124" s="453">
        <v>45822</v>
      </c>
      <c r="N124" s="453">
        <f t="shared" si="27"/>
        <v>896</v>
      </c>
      <c r="O124" s="453">
        <f t="shared" si="28"/>
        <v>-89600</v>
      </c>
      <c r="P124" s="453">
        <f t="shared" si="29"/>
        <v>-0.0896</v>
      </c>
      <c r="Q124" s="184"/>
    </row>
    <row r="125" spans="1:17" ht="15.75" customHeight="1">
      <c r="A125" s="496">
        <v>24</v>
      </c>
      <c r="B125" s="497" t="s">
        <v>76</v>
      </c>
      <c r="C125" s="502">
        <v>4902538</v>
      </c>
      <c r="D125" s="48" t="s">
        <v>13</v>
      </c>
      <c r="E125" s="49" t="s">
        <v>363</v>
      </c>
      <c r="F125" s="511">
        <v>-100</v>
      </c>
      <c r="G125" s="452">
        <v>8184</v>
      </c>
      <c r="H125" s="453">
        <v>8211</v>
      </c>
      <c r="I125" s="531">
        <f t="shared" si="24"/>
        <v>-27</v>
      </c>
      <c r="J125" s="531">
        <f t="shared" si="25"/>
        <v>2700</v>
      </c>
      <c r="K125" s="531">
        <f t="shared" si="26"/>
        <v>0.0027</v>
      </c>
      <c r="L125" s="452">
        <v>19054</v>
      </c>
      <c r="M125" s="453">
        <v>19022</v>
      </c>
      <c r="N125" s="453">
        <f t="shared" si="27"/>
        <v>32</v>
      </c>
      <c r="O125" s="453">
        <f t="shared" si="28"/>
        <v>-3200</v>
      </c>
      <c r="P125" s="453">
        <f t="shared" si="29"/>
        <v>-0.0032</v>
      </c>
      <c r="Q125" s="184"/>
    </row>
    <row r="126" spans="1:17" ht="15.75" customHeight="1">
      <c r="A126" s="496">
        <v>25</v>
      </c>
      <c r="B126" s="497" t="s">
        <v>77</v>
      </c>
      <c r="C126" s="502">
        <v>4902539</v>
      </c>
      <c r="D126" s="48" t="s">
        <v>13</v>
      </c>
      <c r="E126" s="49" t="s">
        <v>363</v>
      </c>
      <c r="F126" s="511">
        <v>-100</v>
      </c>
      <c r="G126" s="452">
        <v>999703</v>
      </c>
      <c r="H126" s="453">
        <v>999717</v>
      </c>
      <c r="I126" s="531">
        <f t="shared" si="24"/>
        <v>-14</v>
      </c>
      <c r="J126" s="531">
        <f t="shared" si="25"/>
        <v>1400</v>
      </c>
      <c r="K126" s="531">
        <f t="shared" si="26"/>
        <v>0.0014</v>
      </c>
      <c r="L126" s="452">
        <v>251</v>
      </c>
      <c r="M126" s="453">
        <v>259</v>
      </c>
      <c r="N126" s="453">
        <f t="shared" si="27"/>
        <v>-8</v>
      </c>
      <c r="O126" s="453">
        <f t="shared" si="28"/>
        <v>800</v>
      </c>
      <c r="P126" s="453">
        <f t="shared" si="29"/>
        <v>0.0008</v>
      </c>
      <c r="Q126" s="184"/>
    </row>
    <row r="127" spans="1:17" ht="15.75" customHeight="1">
      <c r="A127" s="496">
        <v>26</v>
      </c>
      <c r="B127" s="497" t="s">
        <v>63</v>
      </c>
      <c r="C127" s="502">
        <v>4902540</v>
      </c>
      <c r="D127" s="48" t="s">
        <v>13</v>
      </c>
      <c r="E127" s="49" t="s">
        <v>363</v>
      </c>
      <c r="F127" s="511">
        <v>-100</v>
      </c>
      <c r="G127" s="452">
        <v>15</v>
      </c>
      <c r="H127" s="453">
        <v>15</v>
      </c>
      <c r="I127" s="531">
        <f t="shared" si="24"/>
        <v>0</v>
      </c>
      <c r="J127" s="531">
        <f t="shared" si="25"/>
        <v>0</v>
      </c>
      <c r="K127" s="531">
        <f t="shared" si="26"/>
        <v>0</v>
      </c>
      <c r="L127" s="452">
        <v>13398</v>
      </c>
      <c r="M127" s="453">
        <v>13398</v>
      </c>
      <c r="N127" s="453">
        <f t="shared" si="27"/>
        <v>0</v>
      </c>
      <c r="O127" s="453">
        <f t="shared" si="28"/>
        <v>0</v>
      </c>
      <c r="P127" s="453">
        <f t="shared" si="29"/>
        <v>0</v>
      </c>
      <c r="Q127" s="184"/>
    </row>
    <row r="128" spans="1:17" ht="15.75" customHeight="1">
      <c r="A128" s="496"/>
      <c r="B128" s="499" t="s">
        <v>78</v>
      </c>
      <c r="C128" s="502"/>
      <c r="D128" s="48"/>
      <c r="E128" s="48"/>
      <c r="F128" s="511"/>
      <c r="G128" s="537"/>
      <c r="H128" s="531"/>
      <c r="I128" s="531"/>
      <c r="J128" s="531"/>
      <c r="K128" s="531"/>
      <c r="L128" s="452"/>
      <c r="M128" s="453"/>
      <c r="N128" s="453"/>
      <c r="O128" s="453"/>
      <c r="P128" s="453"/>
      <c r="Q128" s="184"/>
    </row>
    <row r="129" spans="1:17" ht="15.75" customHeight="1">
      <c r="A129" s="496">
        <v>27</v>
      </c>
      <c r="B129" s="497" t="s">
        <v>79</v>
      </c>
      <c r="C129" s="502">
        <v>4902541</v>
      </c>
      <c r="D129" s="48" t="s">
        <v>13</v>
      </c>
      <c r="E129" s="49" t="s">
        <v>363</v>
      </c>
      <c r="F129" s="511">
        <v>-100</v>
      </c>
      <c r="G129" s="452">
        <v>1056</v>
      </c>
      <c r="H129" s="453">
        <v>1024</v>
      </c>
      <c r="I129" s="531">
        <f>G129-H129</f>
        <v>32</v>
      </c>
      <c r="J129" s="531">
        <f t="shared" si="25"/>
        <v>-3200</v>
      </c>
      <c r="K129" s="531">
        <f t="shared" si="26"/>
        <v>-0.0032</v>
      </c>
      <c r="L129" s="452">
        <v>58822</v>
      </c>
      <c r="M129" s="453">
        <v>57326</v>
      </c>
      <c r="N129" s="453">
        <f>L129-M129</f>
        <v>1496</v>
      </c>
      <c r="O129" s="453">
        <f t="shared" si="28"/>
        <v>-149600</v>
      </c>
      <c r="P129" s="453">
        <f t="shared" si="29"/>
        <v>-0.1496</v>
      </c>
      <c r="Q129" s="184"/>
    </row>
    <row r="130" spans="1:17" ht="15.75" customHeight="1">
      <c r="A130" s="496">
        <v>28</v>
      </c>
      <c r="B130" s="497" t="s">
        <v>80</v>
      </c>
      <c r="C130" s="502">
        <v>4902542</v>
      </c>
      <c r="D130" s="48" t="s">
        <v>13</v>
      </c>
      <c r="E130" s="49" t="s">
        <v>363</v>
      </c>
      <c r="F130" s="511">
        <v>-100</v>
      </c>
      <c r="G130" s="452">
        <v>2120</v>
      </c>
      <c r="H130" s="453">
        <v>1440</v>
      </c>
      <c r="I130" s="531">
        <f>G130-H130</f>
        <v>680</v>
      </c>
      <c r="J130" s="531">
        <f t="shared" si="25"/>
        <v>-68000</v>
      </c>
      <c r="K130" s="531">
        <f t="shared" si="26"/>
        <v>-0.068</v>
      </c>
      <c r="L130" s="452">
        <v>51316</v>
      </c>
      <c r="M130" s="453">
        <v>50650</v>
      </c>
      <c r="N130" s="453">
        <f>L130-M130</f>
        <v>666</v>
      </c>
      <c r="O130" s="453">
        <f t="shared" si="28"/>
        <v>-66600</v>
      </c>
      <c r="P130" s="453">
        <f t="shared" si="29"/>
        <v>-0.0666</v>
      </c>
      <c r="Q130" s="184"/>
    </row>
    <row r="131" spans="1:17" ht="15.75" customHeight="1">
      <c r="A131" s="496">
        <v>29</v>
      </c>
      <c r="B131" s="497" t="s">
        <v>81</v>
      </c>
      <c r="C131" s="502">
        <v>4902543</v>
      </c>
      <c r="D131" s="48" t="s">
        <v>13</v>
      </c>
      <c r="E131" s="49" t="s">
        <v>363</v>
      </c>
      <c r="F131" s="511">
        <v>-100</v>
      </c>
      <c r="G131" s="452">
        <v>2576</v>
      </c>
      <c r="H131" s="453">
        <v>1827</v>
      </c>
      <c r="I131" s="531">
        <f>G131-H131</f>
        <v>749</v>
      </c>
      <c r="J131" s="531">
        <f t="shared" si="25"/>
        <v>-74900</v>
      </c>
      <c r="K131" s="531">
        <f t="shared" si="26"/>
        <v>-0.0749</v>
      </c>
      <c r="L131" s="452">
        <v>73675</v>
      </c>
      <c r="M131" s="453">
        <v>72725</v>
      </c>
      <c r="N131" s="453">
        <f>L131-M131</f>
        <v>950</v>
      </c>
      <c r="O131" s="453">
        <f t="shared" si="28"/>
        <v>-95000</v>
      </c>
      <c r="P131" s="453">
        <f t="shared" si="29"/>
        <v>-0.095</v>
      </c>
      <c r="Q131" s="184"/>
    </row>
    <row r="132" spans="1:17" ht="15.75" customHeight="1" thickBot="1">
      <c r="A132" s="500"/>
      <c r="B132" s="501"/>
      <c r="C132" s="503"/>
      <c r="D132" s="113"/>
      <c r="E132" s="55"/>
      <c r="F132" s="439"/>
      <c r="G132" s="38"/>
      <c r="H132" s="32"/>
      <c r="I132" s="33"/>
      <c r="J132" s="33"/>
      <c r="K132" s="34"/>
      <c r="L132" s="486"/>
      <c r="M132" s="33"/>
      <c r="N132" s="33"/>
      <c r="O132" s="33"/>
      <c r="P132" s="34"/>
      <c r="Q132" s="185"/>
    </row>
    <row r="133" ht="13.5" thickTop="1"/>
    <row r="134" spans="4:16" ht="16.5">
      <c r="D134" s="24"/>
      <c r="K134" s="624">
        <f>SUM(K91:K132)</f>
        <v>-4.0975001</v>
      </c>
      <c r="L134" s="63"/>
      <c r="M134" s="63"/>
      <c r="N134" s="63"/>
      <c r="O134" s="63"/>
      <c r="P134" s="539">
        <f>SUM(P91:P132)</f>
        <v>-2.6217999800000005</v>
      </c>
    </row>
    <row r="135" spans="11:16" ht="14.25">
      <c r="K135" s="63"/>
      <c r="L135" s="63"/>
      <c r="M135" s="63"/>
      <c r="N135" s="63"/>
      <c r="O135" s="63"/>
      <c r="P135" s="63"/>
    </row>
    <row r="136" spans="11:16" ht="14.25">
      <c r="K136" s="63"/>
      <c r="L136" s="63"/>
      <c r="M136" s="63"/>
      <c r="N136" s="63"/>
      <c r="O136" s="63"/>
      <c r="P136" s="63"/>
    </row>
    <row r="137" spans="17:18" ht="12.75">
      <c r="Q137" s="558" t="str">
        <f>NDPL!Q1</f>
        <v>JUNE-2011</v>
      </c>
      <c r="R137" s="313"/>
    </row>
    <row r="138" ht="13.5" thickBot="1"/>
    <row r="139" spans="1:17" ht="44.25" customHeight="1">
      <c r="A139" s="442"/>
      <c r="B139" s="440" t="s">
        <v>152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9.5" customHeight="1">
      <c r="A140" s="281"/>
      <c r="B140" s="362" t="s">
        <v>153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61"/>
    </row>
    <row r="141" spans="1:17" ht="19.5" customHeight="1">
      <c r="A141" s="281"/>
      <c r="B141" s="357" t="s">
        <v>265</v>
      </c>
      <c r="C141" s="21"/>
      <c r="D141" s="21"/>
      <c r="E141" s="21"/>
      <c r="F141" s="21"/>
      <c r="G141" s="21"/>
      <c r="H141" s="21"/>
      <c r="I141" s="21"/>
      <c r="J141" s="21"/>
      <c r="K141" s="250">
        <f>K53</f>
        <v>-0.06109999999999993</v>
      </c>
      <c r="L141" s="250"/>
      <c r="M141" s="250"/>
      <c r="N141" s="250"/>
      <c r="O141" s="250"/>
      <c r="P141" s="250">
        <f>P53</f>
        <v>0.004400000000000404</v>
      </c>
      <c r="Q141" s="61"/>
    </row>
    <row r="142" spans="1:17" ht="19.5" customHeight="1">
      <c r="A142" s="281"/>
      <c r="B142" s="357" t="s">
        <v>266</v>
      </c>
      <c r="C142" s="21"/>
      <c r="D142" s="21"/>
      <c r="E142" s="21"/>
      <c r="F142" s="21"/>
      <c r="G142" s="21"/>
      <c r="H142" s="21"/>
      <c r="I142" s="21"/>
      <c r="J142" s="21"/>
      <c r="K142" s="625">
        <f>K134</f>
        <v>-4.0975001</v>
      </c>
      <c r="L142" s="250"/>
      <c r="M142" s="250"/>
      <c r="N142" s="250"/>
      <c r="O142" s="250"/>
      <c r="P142" s="250">
        <f>P134</f>
        <v>-2.6217999800000005</v>
      </c>
      <c r="Q142" s="61"/>
    </row>
    <row r="143" spans="1:17" ht="19.5" customHeight="1">
      <c r="A143" s="281"/>
      <c r="B143" s="357" t="s">
        <v>154</v>
      </c>
      <c r="C143" s="21"/>
      <c r="D143" s="21"/>
      <c r="E143" s="21"/>
      <c r="F143" s="21"/>
      <c r="G143" s="21"/>
      <c r="H143" s="21"/>
      <c r="I143" s="21"/>
      <c r="J143" s="21"/>
      <c r="K143" s="625">
        <f>'ROHTAK ROAD'!K45</f>
        <v>-0.5263</v>
      </c>
      <c r="L143" s="250"/>
      <c r="M143" s="250"/>
      <c r="N143" s="250"/>
      <c r="O143" s="250"/>
      <c r="P143" s="625">
        <f>'ROHTAK ROAD'!P45</f>
        <v>-0.0121</v>
      </c>
      <c r="Q143" s="61"/>
    </row>
    <row r="144" spans="1:17" ht="19.5" customHeight="1">
      <c r="A144" s="281"/>
      <c r="B144" s="357" t="s">
        <v>155</v>
      </c>
      <c r="C144" s="21"/>
      <c r="D144" s="21"/>
      <c r="E144" s="21"/>
      <c r="F144" s="21"/>
      <c r="G144" s="21"/>
      <c r="H144" s="21"/>
      <c r="I144" s="21"/>
      <c r="J144" s="21"/>
      <c r="K144" s="625">
        <f>SUM(K141:K143)</f>
        <v>-4.6849001</v>
      </c>
      <c r="L144" s="250"/>
      <c r="M144" s="250"/>
      <c r="N144" s="250"/>
      <c r="O144" s="250"/>
      <c r="P144" s="625">
        <f>SUM(P141:P143)</f>
        <v>-2.6294999800000003</v>
      </c>
      <c r="Q144" s="61"/>
    </row>
    <row r="145" spans="1:17" ht="19.5" customHeight="1">
      <c r="A145" s="281"/>
      <c r="B145" s="362" t="s">
        <v>156</v>
      </c>
      <c r="C145" s="21"/>
      <c r="D145" s="21"/>
      <c r="E145" s="21"/>
      <c r="F145" s="21"/>
      <c r="G145" s="21"/>
      <c r="H145" s="21"/>
      <c r="I145" s="21"/>
      <c r="J145" s="21"/>
      <c r="K145" s="250"/>
      <c r="L145" s="250"/>
      <c r="M145" s="250"/>
      <c r="N145" s="250"/>
      <c r="O145" s="250"/>
      <c r="P145" s="250"/>
      <c r="Q145" s="61"/>
    </row>
    <row r="146" spans="1:17" ht="19.5" customHeight="1">
      <c r="A146" s="281"/>
      <c r="B146" s="357" t="s">
        <v>267</v>
      </c>
      <c r="C146" s="21"/>
      <c r="D146" s="21"/>
      <c r="E146" s="21"/>
      <c r="F146" s="21"/>
      <c r="G146" s="21"/>
      <c r="H146" s="21"/>
      <c r="I146" s="21"/>
      <c r="J146" s="21"/>
      <c r="K146" s="250">
        <f>K83</f>
        <v>0.064</v>
      </c>
      <c r="L146" s="250"/>
      <c r="M146" s="250"/>
      <c r="N146" s="250"/>
      <c r="O146" s="250"/>
      <c r="P146" s="250">
        <f>P83</f>
        <v>7.237</v>
      </c>
      <c r="Q146" s="61"/>
    </row>
    <row r="147" spans="1:17" ht="19.5" customHeight="1" thickBot="1">
      <c r="A147" s="282"/>
      <c r="B147" s="441" t="s">
        <v>157</v>
      </c>
      <c r="C147" s="62"/>
      <c r="D147" s="62"/>
      <c r="E147" s="62"/>
      <c r="F147" s="62"/>
      <c r="G147" s="62"/>
      <c r="H147" s="62"/>
      <c r="I147" s="62"/>
      <c r="J147" s="62"/>
      <c r="K147" s="626">
        <f>SUM(K144:K146)</f>
        <v>-4.6209001</v>
      </c>
      <c r="L147" s="248"/>
      <c r="M147" s="248"/>
      <c r="N147" s="248"/>
      <c r="O147" s="248"/>
      <c r="P147" s="247">
        <f>SUM(P144:P146)</f>
        <v>4.60750002</v>
      </c>
      <c r="Q147" s="249"/>
    </row>
    <row r="148" ht="12.75">
      <c r="A148" s="281"/>
    </row>
    <row r="149" ht="12.75">
      <c r="A149" s="281"/>
    </row>
    <row r="150" ht="12.75">
      <c r="A150" s="281"/>
    </row>
    <row r="151" ht="13.5" thickBot="1">
      <c r="A151" s="282"/>
    </row>
    <row r="152" spans="1:17" ht="12.75">
      <c r="A152" s="275"/>
      <c r="B152" s="276"/>
      <c r="C152" s="276"/>
      <c r="D152" s="276"/>
      <c r="E152" s="276"/>
      <c r="F152" s="276"/>
      <c r="G152" s="276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23.25">
      <c r="A153" s="283" t="s">
        <v>344</v>
      </c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7"/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8"/>
      <c r="B155" s="279"/>
      <c r="C155" s="279"/>
      <c r="D155" s="279"/>
      <c r="E155" s="279"/>
      <c r="F155" s="279"/>
      <c r="G155" s="279"/>
      <c r="H155" s="21"/>
      <c r="I155" s="21"/>
      <c r="J155" s="21"/>
      <c r="K155" s="305" t="s">
        <v>356</v>
      </c>
      <c r="L155" s="21"/>
      <c r="M155" s="21"/>
      <c r="N155" s="21"/>
      <c r="O155" s="21"/>
      <c r="P155" s="305" t="s">
        <v>357</v>
      </c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8">
      <c r="A158" s="284" t="s">
        <v>347</v>
      </c>
      <c r="B158" s="268"/>
      <c r="C158" s="268"/>
      <c r="D158" s="269"/>
      <c r="E158" s="269"/>
      <c r="F158" s="270"/>
      <c r="G158" s="269"/>
      <c r="H158" s="21"/>
      <c r="I158" s="21"/>
      <c r="J158" s="21"/>
      <c r="K158" s="541">
        <f>K147</f>
        <v>-4.6209001</v>
      </c>
      <c r="L158" s="269" t="s">
        <v>345</v>
      </c>
      <c r="M158" s="21"/>
      <c r="N158" s="21"/>
      <c r="O158" s="21"/>
      <c r="P158" s="541">
        <f>P147</f>
        <v>4.60750002</v>
      </c>
      <c r="Q158" s="291" t="s">
        <v>345</v>
      </c>
    </row>
    <row r="159" spans="1:17" ht="18">
      <c r="A159" s="285"/>
      <c r="B159" s="271"/>
      <c r="C159" s="271"/>
      <c r="D159" s="267"/>
      <c r="E159" s="267"/>
      <c r="F159" s="272"/>
      <c r="G159" s="267"/>
      <c r="H159" s="21"/>
      <c r="I159" s="21"/>
      <c r="J159" s="21"/>
      <c r="K159" s="542"/>
      <c r="L159" s="267"/>
      <c r="M159" s="21"/>
      <c r="N159" s="21"/>
      <c r="O159" s="21"/>
      <c r="P159" s="542"/>
      <c r="Q159" s="292"/>
    </row>
    <row r="160" spans="1:17" ht="18">
      <c r="A160" s="286" t="s">
        <v>346</v>
      </c>
      <c r="B160" s="273"/>
      <c r="C160" s="53"/>
      <c r="D160" s="267"/>
      <c r="E160" s="267"/>
      <c r="F160" s="274"/>
      <c r="G160" s="269"/>
      <c r="H160" s="21"/>
      <c r="I160" s="21"/>
      <c r="J160" s="21"/>
      <c r="K160" s="542">
        <f>-'STEPPED UP GENCO'!K48</f>
        <v>0.12218784</v>
      </c>
      <c r="L160" s="269" t="s">
        <v>345</v>
      </c>
      <c r="M160" s="21"/>
      <c r="N160" s="21"/>
      <c r="O160" s="21"/>
      <c r="P160" s="542">
        <f>-'STEPPED UP GENCO'!P48</f>
        <v>0.3820885632000001</v>
      </c>
      <c r="Q160" s="291" t="s">
        <v>345</v>
      </c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0.25">
      <c r="A164" s="281"/>
      <c r="B164" s="21"/>
      <c r="C164" s="21"/>
      <c r="D164" s="21"/>
      <c r="E164" s="21"/>
      <c r="F164" s="21"/>
      <c r="G164" s="21"/>
      <c r="H164" s="268"/>
      <c r="I164" s="268"/>
      <c r="J164" s="287" t="s">
        <v>348</v>
      </c>
      <c r="K164" s="484">
        <f>SUM(K158:K163)</f>
        <v>-4.4987122600000005</v>
      </c>
      <c r="L164" s="287" t="s">
        <v>345</v>
      </c>
      <c r="M164" s="163"/>
      <c r="N164" s="21"/>
      <c r="O164" s="21"/>
      <c r="P164" s="484">
        <f>SUM(P158:P163)</f>
        <v>4.9895885832</v>
      </c>
      <c r="Q164" s="514" t="s">
        <v>345</v>
      </c>
    </row>
    <row r="165" spans="1:17" ht="13.5" thickBot="1">
      <c r="A165" s="28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45">
      <selection activeCell="I148" sqref="I148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JUNE-2011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01/07/11</v>
      </c>
      <c r="H5" s="41" t="str">
        <f>NDPL!H5</f>
        <v>INTIAL READING 01/06/11</v>
      </c>
      <c r="I5" s="41" t="s">
        <v>4</v>
      </c>
      <c r="J5" s="41" t="s">
        <v>5</v>
      </c>
      <c r="K5" s="41" t="s">
        <v>6</v>
      </c>
      <c r="L5" s="43" t="str">
        <f>NDPL!G5</f>
        <v>FINAL READING 01/07/11</v>
      </c>
      <c r="M5" s="41" t="str">
        <f>NDPL!H5</f>
        <v>INTIAL READING 01/06/11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999216</v>
      </c>
      <c r="H8" s="453">
        <v>999180</v>
      </c>
      <c r="I8" s="418">
        <f>G8-H8</f>
        <v>36</v>
      </c>
      <c r="J8" s="418">
        <f>$F8*I8</f>
        <v>36000</v>
      </c>
      <c r="K8" s="418">
        <f aca="true" t="shared" si="0" ref="K8:K76">J8/1000000</f>
        <v>0.036</v>
      </c>
      <c r="L8" s="452">
        <v>11621</v>
      </c>
      <c r="M8" s="453">
        <v>11609</v>
      </c>
      <c r="N8" s="418">
        <f>L8-M8</f>
        <v>12</v>
      </c>
      <c r="O8" s="418">
        <f>$F8*N8</f>
        <v>12000</v>
      </c>
      <c r="P8" s="418">
        <f aca="true" t="shared" si="1" ref="P8:P76">O8/1000000</f>
        <v>0.012</v>
      </c>
      <c r="Q8" s="406"/>
    </row>
    <row r="9" spans="1:17" ht="22.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100</v>
      </c>
      <c r="G9" s="452">
        <v>994086</v>
      </c>
      <c r="H9" s="453">
        <v>994507</v>
      </c>
      <c r="I9" s="418">
        <f aca="true" t="shared" si="2" ref="I9:I76">G9-H9</f>
        <v>-421</v>
      </c>
      <c r="J9" s="418">
        <f aca="true" t="shared" si="3" ref="J9:J76">$F9*I9</f>
        <v>-42100</v>
      </c>
      <c r="K9" s="418">
        <f t="shared" si="0"/>
        <v>-0.0421</v>
      </c>
      <c r="L9" s="452">
        <v>677884</v>
      </c>
      <c r="M9" s="453">
        <v>678464</v>
      </c>
      <c r="N9" s="418">
        <f aca="true" t="shared" si="4" ref="N9:N76">L9-M9</f>
        <v>-580</v>
      </c>
      <c r="O9" s="418">
        <f aca="true" t="shared" si="5" ref="O9:O76">$F9*N9</f>
        <v>-58000</v>
      </c>
      <c r="P9" s="418">
        <f t="shared" si="1"/>
        <v>-0.058</v>
      </c>
      <c r="Q9" s="406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10">
        <v>1000</v>
      </c>
      <c r="G10" s="452">
        <v>5030</v>
      </c>
      <c r="H10" s="453">
        <v>4791</v>
      </c>
      <c r="I10" s="418">
        <f t="shared" si="2"/>
        <v>239</v>
      </c>
      <c r="J10" s="418">
        <f t="shared" si="3"/>
        <v>239000</v>
      </c>
      <c r="K10" s="418">
        <f t="shared" si="0"/>
        <v>0.239</v>
      </c>
      <c r="L10" s="452">
        <v>45094</v>
      </c>
      <c r="M10" s="453">
        <v>44563</v>
      </c>
      <c r="N10" s="418">
        <f t="shared" si="4"/>
        <v>531</v>
      </c>
      <c r="O10" s="418">
        <f t="shared" si="5"/>
        <v>531000</v>
      </c>
      <c r="P10" s="418">
        <f t="shared" si="1"/>
        <v>0.531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10">
        <v>1000</v>
      </c>
      <c r="G11" s="452">
        <v>9968</v>
      </c>
      <c r="H11" s="453">
        <v>9687</v>
      </c>
      <c r="I11" s="418">
        <f>G11-H11</f>
        <v>281</v>
      </c>
      <c r="J11" s="418">
        <f t="shared" si="3"/>
        <v>281000</v>
      </c>
      <c r="K11" s="418">
        <f t="shared" si="0"/>
        <v>0.281</v>
      </c>
      <c r="L11" s="452">
        <v>610</v>
      </c>
      <c r="M11" s="453">
        <v>618</v>
      </c>
      <c r="N11" s="418">
        <f>L11-M11</f>
        <v>-8</v>
      </c>
      <c r="O11" s="418">
        <f t="shared" si="5"/>
        <v>-8000</v>
      </c>
      <c r="P11" s="418">
        <f t="shared" si="1"/>
        <v>-0.008</v>
      </c>
      <c r="Q11" s="599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10">
        <v>300</v>
      </c>
      <c r="G12" s="452">
        <v>1155</v>
      </c>
      <c r="H12" s="453">
        <v>622</v>
      </c>
      <c r="I12" s="418">
        <f>G12-H12</f>
        <v>533</v>
      </c>
      <c r="J12" s="418">
        <f t="shared" si="3"/>
        <v>159900</v>
      </c>
      <c r="K12" s="418">
        <f t="shared" si="0"/>
        <v>0.1599</v>
      </c>
      <c r="L12" s="452">
        <v>447</v>
      </c>
      <c r="M12" s="453">
        <v>451</v>
      </c>
      <c r="N12" s="418">
        <f>L12-M12</f>
        <v>-4</v>
      </c>
      <c r="O12" s="418">
        <f t="shared" si="5"/>
        <v>-1200</v>
      </c>
      <c r="P12" s="418">
        <f t="shared" si="1"/>
        <v>-0.0012</v>
      </c>
      <c r="Q12" s="559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10">
        <v>100</v>
      </c>
      <c r="G13" s="452">
        <v>6196</v>
      </c>
      <c r="H13" s="453">
        <v>5628</v>
      </c>
      <c r="I13" s="418">
        <f t="shared" si="2"/>
        <v>568</v>
      </c>
      <c r="J13" s="418">
        <f t="shared" si="3"/>
        <v>56800</v>
      </c>
      <c r="K13" s="418">
        <f t="shared" si="0"/>
        <v>0.0568</v>
      </c>
      <c r="L13" s="452">
        <v>81280</v>
      </c>
      <c r="M13" s="453">
        <v>80496</v>
      </c>
      <c r="N13" s="418">
        <f t="shared" si="4"/>
        <v>784</v>
      </c>
      <c r="O13" s="418">
        <f t="shared" si="5"/>
        <v>78400</v>
      </c>
      <c r="P13" s="418">
        <f t="shared" si="1"/>
        <v>0.0784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10">
        <v>100</v>
      </c>
      <c r="G14" s="452">
        <v>32618</v>
      </c>
      <c r="H14" s="453">
        <v>29643</v>
      </c>
      <c r="I14" s="418">
        <f t="shared" si="2"/>
        <v>2975</v>
      </c>
      <c r="J14" s="418">
        <f t="shared" si="3"/>
        <v>297500</v>
      </c>
      <c r="K14" s="418">
        <f t="shared" si="0"/>
        <v>0.2975</v>
      </c>
      <c r="L14" s="452">
        <v>268640</v>
      </c>
      <c r="M14" s="453">
        <v>268869</v>
      </c>
      <c r="N14" s="418">
        <f t="shared" si="4"/>
        <v>-229</v>
      </c>
      <c r="O14" s="418">
        <f t="shared" si="5"/>
        <v>-22900</v>
      </c>
      <c r="P14" s="418">
        <f t="shared" si="1"/>
        <v>-0.0229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10">
        <v>100</v>
      </c>
      <c r="G15" s="452">
        <v>2509</v>
      </c>
      <c r="H15" s="453">
        <v>2476</v>
      </c>
      <c r="I15" s="418">
        <f t="shared" si="2"/>
        <v>33</v>
      </c>
      <c r="J15" s="418">
        <f t="shared" si="3"/>
        <v>3300</v>
      </c>
      <c r="K15" s="418">
        <f t="shared" si="0"/>
        <v>0.0033</v>
      </c>
      <c r="L15" s="452">
        <v>336308</v>
      </c>
      <c r="M15" s="453">
        <v>333522</v>
      </c>
      <c r="N15" s="418">
        <f t="shared" si="4"/>
        <v>2786</v>
      </c>
      <c r="O15" s="418">
        <f t="shared" si="5"/>
        <v>278600</v>
      </c>
      <c r="P15" s="418">
        <f t="shared" si="1"/>
        <v>0.2786</v>
      </c>
      <c r="Q15" s="406"/>
    </row>
    <row r="16" spans="1:17" ht="22.5" customHeight="1">
      <c r="A16" s="332">
        <v>9</v>
      </c>
      <c r="B16" s="397" t="s">
        <v>168</v>
      </c>
      <c r="C16" s="398">
        <v>4865179</v>
      </c>
      <c r="D16" s="155" t="s">
        <v>13</v>
      </c>
      <c r="E16" s="119" t="s">
        <v>363</v>
      </c>
      <c r="F16" s="410">
        <v>1000</v>
      </c>
      <c r="G16" s="452">
        <v>999884</v>
      </c>
      <c r="H16" s="453">
        <v>999889</v>
      </c>
      <c r="I16" s="418">
        <f t="shared" si="2"/>
        <v>-5</v>
      </c>
      <c r="J16" s="418">
        <f t="shared" si="3"/>
        <v>-5000</v>
      </c>
      <c r="K16" s="418">
        <f t="shared" si="0"/>
        <v>-0.005</v>
      </c>
      <c r="L16" s="452">
        <v>11335</v>
      </c>
      <c r="M16" s="453">
        <v>11422</v>
      </c>
      <c r="N16" s="418">
        <f t="shared" si="4"/>
        <v>-87</v>
      </c>
      <c r="O16" s="418">
        <f t="shared" si="5"/>
        <v>-87000</v>
      </c>
      <c r="P16" s="418">
        <f t="shared" si="1"/>
        <v>-0.087</v>
      </c>
      <c r="Q16" s="406"/>
    </row>
    <row r="17" spans="1:17" ht="22.5" customHeight="1">
      <c r="A17" s="332"/>
      <c r="B17" s="399" t="s">
        <v>169</v>
      </c>
      <c r="C17" s="398"/>
      <c r="D17" s="155"/>
      <c r="E17" s="155"/>
      <c r="F17" s="410"/>
      <c r="G17" s="633"/>
      <c r="H17" s="632"/>
      <c r="I17" s="418"/>
      <c r="J17" s="418"/>
      <c r="K17" s="421"/>
      <c r="L17" s="419"/>
      <c r="M17" s="418"/>
      <c r="N17" s="418"/>
      <c r="O17" s="418"/>
      <c r="P17" s="421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363</v>
      </c>
      <c r="F18" s="410">
        <v>-1000</v>
      </c>
      <c r="G18" s="452">
        <v>995087</v>
      </c>
      <c r="H18" s="453">
        <v>995047</v>
      </c>
      <c r="I18" s="418">
        <f t="shared" si="2"/>
        <v>40</v>
      </c>
      <c r="J18" s="418">
        <f t="shared" si="3"/>
        <v>-40000</v>
      </c>
      <c r="K18" s="418">
        <f t="shared" si="0"/>
        <v>-0.04</v>
      </c>
      <c r="L18" s="452">
        <v>964112</v>
      </c>
      <c r="M18" s="453">
        <v>964836</v>
      </c>
      <c r="N18" s="418">
        <f t="shared" si="4"/>
        <v>-724</v>
      </c>
      <c r="O18" s="418">
        <f t="shared" si="5"/>
        <v>724000</v>
      </c>
      <c r="P18" s="418">
        <f t="shared" si="1"/>
        <v>0.724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363</v>
      </c>
      <c r="F19" s="410">
        <v>-1000</v>
      </c>
      <c r="G19" s="452">
        <v>993705</v>
      </c>
      <c r="H19" s="453">
        <v>993659</v>
      </c>
      <c r="I19" s="418">
        <f t="shared" si="2"/>
        <v>46</v>
      </c>
      <c r="J19" s="418">
        <f t="shared" si="3"/>
        <v>-46000</v>
      </c>
      <c r="K19" s="418">
        <f t="shared" si="0"/>
        <v>-0.046</v>
      </c>
      <c r="L19" s="452">
        <v>966539</v>
      </c>
      <c r="M19" s="453">
        <v>967208</v>
      </c>
      <c r="N19" s="418">
        <f t="shared" si="4"/>
        <v>-669</v>
      </c>
      <c r="O19" s="418">
        <f t="shared" si="5"/>
        <v>669000</v>
      </c>
      <c r="P19" s="418">
        <f t="shared" si="1"/>
        <v>0.669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363</v>
      </c>
      <c r="F20" s="410">
        <v>-1000</v>
      </c>
      <c r="G20" s="452">
        <v>989613</v>
      </c>
      <c r="H20" s="453">
        <v>989754</v>
      </c>
      <c r="I20" s="418">
        <f t="shared" si="2"/>
        <v>-141</v>
      </c>
      <c r="J20" s="418">
        <f t="shared" si="3"/>
        <v>141000</v>
      </c>
      <c r="K20" s="418">
        <f t="shared" si="0"/>
        <v>0.141</v>
      </c>
      <c r="L20" s="452">
        <v>953972</v>
      </c>
      <c r="M20" s="453">
        <v>956189</v>
      </c>
      <c r="N20" s="418">
        <f t="shared" si="4"/>
        <v>-2217</v>
      </c>
      <c r="O20" s="418">
        <f t="shared" si="5"/>
        <v>2217000</v>
      </c>
      <c r="P20" s="418">
        <f t="shared" si="1"/>
        <v>2.217</v>
      </c>
      <c r="Q20" s="406"/>
    </row>
    <row r="21" spans="1:17" ht="22.5" customHeight="1">
      <c r="A21" s="332">
        <v>13</v>
      </c>
      <c r="B21" s="397" t="s">
        <v>170</v>
      </c>
      <c r="C21" s="398">
        <v>4864976</v>
      </c>
      <c r="D21" s="155" t="s">
        <v>13</v>
      </c>
      <c r="E21" s="119" t="s">
        <v>363</v>
      </c>
      <c r="F21" s="410">
        <v>-1000</v>
      </c>
      <c r="G21" s="452">
        <v>999777</v>
      </c>
      <c r="H21" s="453">
        <v>999709</v>
      </c>
      <c r="I21" s="418">
        <f t="shared" si="2"/>
        <v>68</v>
      </c>
      <c r="J21" s="418">
        <f t="shared" si="3"/>
        <v>-68000</v>
      </c>
      <c r="K21" s="418">
        <f t="shared" si="0"/>
        <v>-0.068</v>
      </c>
      <c r="L21" s="452">
        <v>967346</v>
      </c>
      <c r="M21" s="453">
        <v>968291</v>
      </c>
      <c r="N21" s="418">
        <f t="shared" si="4"/>
        <v>-945</v>
      </c>
      <c r="O21" s="418">
        <f t="shared" si="5"/>
        <v>945000</v>
      </c>
      <c r="P21" s="418">
        <f t="shared" si="1"/>
        <v>0.945</v>
      </c>
      <c r="Q21" s="406"/>
    </row>
    <row r="22" spans="1:17" ht="22.5" customHeight="1">
      <c r="A22" s="332"/>
      <c r="B22" s="399" t="s">
        <v>171</v>
      </c>
      <c r="C22" s="398"/>
      <c r="D22" s="155"/>
      <c r="E22" s="155"/>
      <c r="F22" s="410"/>
      <c r="G22" s="633"/>
      <c r="H22" s="632"/>
      <c r="I22" s="418"/>
      <c r="J22" s="418"/>
      <c r="K22" s="418"/>
      <c r="L22" s="419"/>
      <c r="M22" s="418"/>
      <c r="N22" s="418"/>
      <c r="O22" s="418"/>
      <c r="P22" s="418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363</v>
      </c>
      <c r="F23" s="410">
        <v>-1000</v>
      </c>
      <c r="G23" s="452">
        <v>284</v>
      </c>
      <c r="H23" s="453">
        <v>32</v>
      </c>
      <c r="I23" s="418">
        <f>G23-H23</f>
        <v>252</v>
      </c>
      <c r="J23" s="418">
        <f t="shared" si="3"/>
        <v>-252000</v>
      </c>
      <c r="K23" s="418">
        <f t="shared" si="0"/>
        <v>-0.252</v>
      </c>
      <c r="L23" s="452">
        <v>998655</v>
      </c>
      <c r="M23" s="453">
        <v>999846</v>
      </c>
      <c r="N23" s="418">
        <f>L23-M23</f>
        <v>-1191</v>
      </c>
      <c r="O23" s="418">
        <f t="shared" si="5"/>
        <v>1191000</v>
      </c>
      <c r="P23" s="418">
        <f t="shared" si="1"/>
        <v>1.191</v>
      </c>
      <c r="Q23" s="719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363</v>
      </c>
      <c r="F24" s="410">
        <v>-1000</v>
      </c>
      <c r="G24" s="452">
        <v>999977</v>
      </c>
      <c r="H24" s="453">
        <v>1000005</v>
      </c>
      <c r="I24" s="418">
        <f>G24-H24</f>
        <v>-28</v>
      </c>
      <c r="J24" s="418">
        <f t="shared" si="3"/>
        <v>28000</v>
      </c>
      <c r="K24" s="418">
        <f t="shared" si="0"/>
        <v>0.028</v>
      </c>
      <c r="L24" s="452">
        <v>998635</v>
      </c>
      <c r="M24" s="453">
        <v>999797</v>
      </c>
      <c r="N24" s="418">
        <f>L24-M24</f>
        <v>-1162</v>
      </c>
      <c r="O24" s="418">
        <f t="shared" si="5"/>
        <v>1162000</v>
      </c>
      <c r="P24" s="418">
        <f t="shared" si="1"/>
        <v>1.162</v>
      </c>
      <c r="Q24" s="719" t="s">
        <v>390</v>
      </c>
    </row>
    <row r="25" spans="1:17" ht="22.5" customHeight="1">
      <c r="A25" s="332"/>
      <c r="B25" s="362" t="s">
        <v>172</v>
      </c>
      <c r="C25" s="398"/>
      <c r="D25" s="106"/>
      <c r="E25" s="106"/>
      <c r="F25" s="410"/>
      <c r="G25" s="633"/>
      <c r="H25" s="632"/>
      <c r="I25" s="418"/>
      <c r="J25" s="418"/>
      <c r="K25" s="418"/>
      <c r="L25" s="419"/>
      <c r="M25" s="418"/>
      <c r="N25" s="418"/>
      <c r="O25" s="418"/>
      <c r="P25" s="418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363</v>
      </c>
      <c r="F26" s="410">
        <v>-1000</v>
      </c>
      <c r="G26" s="452">
        <v>38798</v>
      </c>
      <c r="H26" s="453">
        <v>38365</v>
      </c>
      <c r="I26" s="418">
        <f t="shared" si="2"/>
        <v>433</v>
      </c>
      <c r="J26" s="418">
        <f t="shared" si="3"/>
        <v>-433000</v>
      </c>
      <c r="K26" s="418">
        <f t="shared" si="0"/>
        <v>-0.433</v>
      </c>
      <c r="L26" s="452">
        <v>27936</v>
      </c>
      <c r="M26" s="453">
        <v>27649</v>
      </c>
      <c r="N26" s="418">
        <f t="shared" si="4"/>
        <v>287</v>
      </c>
      <c r="O26" s="418">
        <f t="shared" si="5"/>
        <v>-287000</v>
      </c>
      <c r="P26" s="418">
        <f t="shared" si="1"/>
        <v>-0.287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363</v>
      </c>
      <c r="F27" s="410">
        <v>-1000</v>
      </c>
      <c r="G27" s="452">
        <v>4338</v>
      </c>
      <c r="H27" s="453">
        <v>3608</v>
      </c>
      <c r="I27" s="418">
        <f t="shared" si="2"/>
        <v>730</v>
      </c>
      <c r="J27" s="418">
        <f t="shared" si="3"/>
        <v>-730000</v>
      </c>
      <c r="K27" s="418">
        <f t="shared" si="0"/>
        <v>-0.73</v>
      </c>
      <c r="L27" s="452">
        <v>12776</v>
      </c>
      <c r="M27" s="453">
        <v>12695</v>
      </c>
      <c r="N27" s="418">
        <f t="shared" si="4"/>
        <v>81</v>
      </c>
      <c r="O27" s="418">
        <f t="shared" si="5"/>
        <v>-81000</v>
      </c>
      <c r="P27" s="418">
        <f t="shared" si="1"/>
        <v>-0.081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363</v>
      </c>
      <c r="F28" s="410">
        <v>-1000</v>
      </c>
      <c r="G28" s="452">
        <v>24068</v>
      </c>
      <c r="H28" s="453">
        <v>23574</v>
      </c>
      <c r="I28" s="418">
        <f t="shared" si="2"/>
        <v>494</v>
      </c>
      <c r="J28" s="418">
        <f t="shared" si="3"/>
        <v>-494000</v>
      </c>
      <c r="K28" s="418">
        <f t="shared" si="0"/>
        <v>-0.494</v>
      </c>
      <c r="L28" s="452">
        <v>14517</v>
      </c>
      <c r="M28" s="453">
        <v>14383</v>
      </c>
      <c r="N28" s="418">
        <f t="shared" si="4"/>
        <v>134</v>
      </c>
      <c r="O28" s="418">
        <f t="shared" si="5"/>
        <v>-134000</v>
      </c>
      <c r="P28" s="418">
        <f t="shared" si="1"/>
        <v>-0.134</v>
      </c>
      <c r="Q28" s="406"/>
    </row>
    <row r="29" spans="1:17" ht="22.5" customHeight="1">
      <c r="A29" s="332">
        <v>19</v>
      </c>
      <c r="B29" s="364" t="s">
        <v>170</v>
      </c>
      <c r="C29" s="398">
        <v>4864972</v>
      </c>
      <c r="D29" s="106" t="s">
        <v>13</v>
      </c>
      <c r="E29" s="119" t="s">
        <v>363</v>
      </c>
      <c r="F29" s="410">
        <v>-1000</v>
      </c>
      <c r="G29" s="452">
        <v>11694</v>
      </c>
      <c r="H29" s="453">
        <v>10402</v>
      </c>
      <c r="I29" s="418">
        <f t="shared" si="2"/>
        <v>1292</v>
      </c>
      <c r="J29" s="418">
        <f t="shared" si="3"/>
        <v>-1292000</v>
      </c>
      <c r="K29" s="418">
        <f t="shared" si="0"/>
        <v>-1.292</v>
      </c>
      <c r="L29" s="452">
        <v>41641</v>
      </c>
      <c r="M29" s="453">
        <v>40934</v>
      </c>
      <c r="N29" s="418">
        <f t="shared" si="4"/>
        <v>707</v>
      </c>
      <c r="O29" s="418">
        <f t="shared" si="5"/>
        <v>-707000</v>
      </c>
      <c r="P29" s="418">
        <f t="shared" si="1"/>
        <v>-0.707</v>
      </c>
      <c r="Q29" s="406"/>
    </row>
    <row r="30" spans="1:17" ht="22.5" customHeight="1">
      <c r="A30" s="332"/>
      <c r="B30" s="399" t="s">
        <v>173</v>
      </c>
      <c r="C30" s="398"/>
      <c r="D30" s="155"/>
      <c r="E30" s="155"/>
      <c r="F30" s="410"/>
      <c r="G30" s="633"/>
      <c r="H30" s="632"/>
      <c r="I30" s="418"/>
      <c r="J30" s="418"/>
      <c r="K30" s="418"/>
      <c r="L30" s="419"/>
      <c r="M30" s="418"/>
      <c r="N30" s="418"/>
      <c r="O30" s="418"/>
      <c r="P30" s="418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10"/>
      <c r="G31" s="633"/>
      <c r="H31" s="632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2">
        <v>20</v>
      </c>
      <c r="B32" s="397" t="s">
        <v>174</v>
      </c>
      <c r="C32" s="398">
        <v>4864954</v>
      </c>
      <c r="D32" s="155" t="s">
        <v>13</v>
      </c>
      <c r="E32" s="119" t="s">
        <v>363</v>
      </c>
      <c r="F32" s="410">
        <v>1000</v>
      </c>
      <c r="G32" s="452">
        <v>4330</v>
      </c>
      <c r="H32" s="453">
        <v>4330</v>
      </c>
      <c r="I32" s="418">
        <f t="shared" si="2"/>
        <v>0</v>
      </c>
      <c r="J32" s="418">
        <f t="shared" si="3"/>
        <v>0</v>
      </c>
      <c r="K32" s="418">
        <f t="shared" si="0"/>
        <v>0</v>
      </c>
      <c r="L32" s="452">
        <v>3697</v>
      </c>
      <c r="M32" s="453">
        <v>3697</v>
      </c>
      <c r="N32" s="418">
        <f t="shared" si="4"/>
        <v>0</v>
      </c>
      <c r="O32" s="418">
        <f t="shared" si="5"/>
        <v>0</v>
      </c>
      <c r="P32" s="418">
        <f t="shared" si="1"/>
        <v>0</v>
      </c>
      <c r="Q32" s="406"/>
    </row>
    <row r="33" spans="1:17" ht="22.5" customHeight="1">
      <c r="A33" s="332">
        <v>21</v>
      </c>
      <c r="B33" s="397" t="s">
        <v>175</v>
      </c>
      <c r="C33" s="398">
        <v>4864955</v>
      </c>
      <c r="D33" s="155" t="s">
        <v>13</v>
      </c>
      <c r="E33" s="119" t="s">
        <v>363</v>
      </c>
      <c r="F33" s="410">
        <v>1000</v>
      </c>
      <c r="G33" s="452">
        <v>5742</v>
      </c>
      <c r="H33" s="453">
        <v>5743</v>
      </c>
      <c r="I33" s="418">
        <f t="shared" si="2"/>
        <v>-1</v>
      </c>
      <c r="J33" s="418">
        <f t="shared" si="3"/>
        <v>-1000</v>
      </c>
      <c r="K33" s="418">
        <f t="shared" si="0"/>
        <v>-0.001</v>
      </c>
      <c r="L33" s="452">
        <v>3991</v>
      </c>
      <c r="M33" s="453">
        <v>3939</v>
      </c>
      <c r="N33" s="418">
        <f t="shared" si="4"/>
        <v>52</v>
      </c>
      <c r="O33" s="418">
        <f t="shared" si="5"/>
        <v>52000</v>
      </c>
      <c r="P33" s="418">
        <f t="shared" si="1"/>
        <v>0.052</v>
      </c>
      <c r="Q33" s="406"/>
    </row>
    <row r="34" spans="1:17" ht="22.5" customHeight="1">
      <c r="A34" s="332"/>
      <c r="B34" s="362" t="s">
        <v>176</v>
      </c>
      <c r="C34" s="398"/>
      <c r="D34" s="106"/>
      <c r="E34" s="106"/>
      <c r="F34" s="410"/>
      <c r="G34" s="633"/>
      <c r="H34" s="632"/>
      <c r="I34" s="418"/>
      <c r="J34" s="418"/>
      <c r="K34" s="418"/>
      <c r="L34" s="419"/>
      <c r="M34" s="418"/>
      <c r="N34" s="418"/>
      <c r="O34" s="418"/>
      <c r="P34" s="418"/>
      <c r="Q34" s="406"/>
    </row>
    <row r="35" spans="1:17" ht="22.5" customHeight="1">
      <c r="A35" s="332">
        <v>22</v>
      </c>
      <c r="B35" s="364" t="s">
        <v>16</v>
      </c>
      <c r="C35" s="398">
        <v>4864908</v>
      </c>
      <c r="D35" s="106" t="s">
        <v>13</v>
      </c>
      <c r="E35" s="119" t="s">
        <v>363</v>
      </c>
      <c r="F35" s="410">
        <v>-1000</v>
      </c>
      <c r="G35" s="452">
        <v>969820</v>
      </c>
      <c r="H35" s="453">
        <v>971338</v>
      </c>
      <c r="I35" s="418">
        <f t="shared" si="2"/>
        <v>-1518</v>
      </c>
      <c r="J35" s="418">
        <f t="shared" si="3"/>
        <v>1518000</v>
      </c>
      <c r="K35" s="418">
        <f t="shared" si="0"/>
        <v>1.518</v>
      </c>
      <c r="L35" s="452">
        <v>908497</v>
      </c>
      <c r="M35" s="453">
        <v>909099</v>
      </c>
      <c r="N35" s="418">
        <f t="shared" si="4"/>
        <v>-602</v>
      </c>
      <c r="O35" s="418">
        <f t="shared" si="5"/>
        <v>602000</v>
      </c>
      <c r="P35" s="418">
        <f t="shared" si="1"/>
        <v>0.602</v>
      </c>
      <c r="Q35" s="406"/>
    </row>
    <row r="36" spans="1:17" ht="22.5" customHeight="1">
      <c r="A36" s="332">
        <v>23</v>
      </c>
      <c r="B36" s="397" t="s">
        <v>17</v>
      </c>
      <c r="C36" s="398">
        <v>4864909</v>
      </c>
      <c r="D36" s="155" t="s">
        <v>13</v>
      </c>
      <c r="E36" s="119" t="s">
        <v>363</v>
      </c>
      <c r="F36" s="410">
        <v>-1000</v>
      </c>
      <c r="G36" s="452">
        <v>993757</v>
      </c>
      <c r="H36" s="453">
        <v>993826</v>
      </c>
      <c r="I36" s="418">
        <f t="shared" si="2"/>
        <v>-69</v>
      </c>
      <c r="J36" s="418">
        <f t="shared" si="3"/>
        <v>69000</v>
      </c>
      <c r="K36" s="418">
        <f t="shared" si="0"/>
        <v>0.069</v>
      </c>
      <c r="L36" s="452">
        <v>877779</v>
      </c>
      <c r="M36" s="453">
        <v>881688</v>
      </c>
      <c r="N36" s="418">
        <f t="shared" si="4"/>
        <v>-3909</v>
      </c>
      <c r="O36" s="418">
        <f t="shared" si="5"/>
        <v>3909000</v>
      </c>
      <c r="P36" s="418">
        <f t="shared" si="1"/>
        <v>3.909</v>
      </c>
      <c r="Q36" s="406"/>
    </row>
    <row r="37" spans="1:17" ht="22.5" customHeight="1">
      <c r="A37" s="332"/>
      <c r="B37" s="397"/>
      <c r="C37" s="398"/>
      <c r="D37" s="155"/>
      <c r="E37" s="155"/>
      <c r="F37" s="410"/>
      <c r="G37" s="633"/>
      <c r="H37" s="632"/>
      <c r="I37" s="418"/>
      <c r="J37" s="418"/>
      <c r="K37" s="418"/>
      <c r="L37" s="419"/>
      <c r="M37" s="418"/>
      <c r="N37" s="418"/>
      <c r="O37" s="418"/>
      <c r="P37" s="418"/>
      <c r="Q37" s="406"/>
    </row>
    <row r="38" spans="1:17" ht="22.5" customHeight="1">
      <c r="A38" s="332"/>
      <c r="B38" s="399" t="s">
        <v>177</v>
      </c>
      <c r="C38" s="398"/>
      <c r="D38" s="155"/>
      <c r="E38" s="155"/>
      <c r="F38" s="407"/>
      <c r="G38" s="633"/>
      <c r="H38" s="632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2">
        <v>24</v>
      </c>
      <c r="B39" s="397" t="s">
        <v>132</v>
      </c>
      <c r="C39" s="398">
        <v>4864964</v>
      </c>
      <c r="D39" s="155" t="s">
        <v>13</v>
      </c>
      <c r="E39" s="119" t="s">
        <v>363</v>
      </c>
      <c r="F39" s="410">
        <v>-1000</v>
      </c>
      <c r="G39" s="452">
        <v>306</v>
      </c>
      <c r="H39" s="453">
        <v>306</v>
      </c>
      <c r="I39" s="418">
        <f t="shared" si="2"/>
        <v>0</v>
      </c>
      <c r="J39" s="418">
        <f t="shared" si="3"/>
        <v>0</v>
      </c>
      <c r="K39" s="418">
        <f t="shared" si="0"/>
        <v>0</v>
      </c>
      <c r="L39" s="452">
        <v>2017</v>
      </c>
      <c r="M39" s="453">
        <v>1537</v>
      </c>
      <c r="N39" s="418">
        <f t="shared" si="4"/>
        <v>480</v>
      </c>
      <c r="O39" s="418">
        <f t="shared" si="5"/>
        <v>-480000</v>
      </c>
      <c r="P39" s="418">
        <f t="shared" si="1"/>
        <v>-0.48</v>
      </c>
      <c r="Q39" s="406"/>
    </row>
    <row r="40" spans="1:17" ht="22.5" customHeight="1">
      <c r="A40" s="332">
        <v>25</v>
      </c>
      <c r="B40" s="397" t="s">
        <v>133</v>
      </c>
      <c r="C40" s="398">
        <v>4864965</v>
      </c>
      <c r="D40" s="155" t="s">
        <v>13</v>
      </c>
      <c r="E40" s="119" t="s">
        <v>363</v>
      </c>
      <c r="F40" s="410">
        <v>-1000</v>
      </c>
      <c r="G40" s="452">
        <v>448</v>
      </c>
      <c r="H40" s="453">
        <v>448</v>
      </c>
      <c r="I40" s="418">
        <f t="shared" si="2"/>
        <v>0</v>
      </c>
      <c r="J40" s="418">
        <f t="shared" si="3"/>
        <v>0</v>
      </c>
      <c r="K40" s="418">
        <f t="shared" si="0"/>
        <v>0</v>
      </c>
      <c r="L40" s="452">
        <v>993407</v>
      </c>
      <c r="M40" s="453">
        <v>993624</v>
      </c>
      <c r="N40" s="418">
        <f t="shared" si="4"/>
        <v>-217</v>
      </c>
      <c r="O40" s="418">
        <f t="shared" si="5"/>
        <v>217000</v>
      </c>
      <c r="P40" s="418">
        <f t="shared" si="1"/>
        <v>0.217</v>
      </c>
      <c r="Q40" s="406"/>
    </row>
    <row r="41" spans="1:17" ht="22.5" customHeight="1">
      <c r="A41" s="332">
        <v>26</v>
      </c>
      <c r="B41" s="397" t="s">
        <v>178</v>
      </c>
      <c r="C41" s="398">
        <v>4864890</v>
      </c>
      <c r="D41" s="155" t="s">
        <v>13</v>
      </c>
      <c r="E41" s="119" t="s">
        <v>363</v>
      </c>
      <c r="F41" s="410">
        <v>-1000</v>
      </c>
      <c r="G41" s="452">
        <v>998254</v>
      </c>
      <c r="H41" s="453">
        <v>998014</v>
      </c>
      <c r="I41" s="418">
        <f t="shared" si="2"/>
        <v>240</v>
      </c>
      <c r="J41" s="418">
        <f t="shared" si="3"/>
        <v>-240000</v>
      </c>
      <c r="K41" s="418">
        <f t="shared" si="0"/>
        <v>-0.24</v>
      </c>
      <c r="L41" s="452">
        <v>958912</v>
      </c>
      <c r="M41" s="453">
        <v>959036</v>
      </c>
      <c r="N41" s="418">
        <f t="shared" si="4"/>
        <v>-124</v>
      </c>
      <c r="O41" s="418">
        <f t="shared" si="5"/>
        <v>124000</v>
      </c>
      <c r="P41" s="418">
        <f t="shared" si="1"/>
        <v>0.124</v>
      </c>
      <c r="Q41" s="406"/>
    </row>
    <row r="42" spans="1:17" ht="22.5" customHeight="1">
      <c r="A42" s="332">
        <v>27</v>
      </c>
      <c r="B42" s="364" t="s">
        <v>179</v>
      </c>
      <c r="C42" s="398">
        <v>4864891</v>
      </c>
      <c r="D42" s="106" t="s">
        <v>13</v>
      </c>
      <c r="E42" s="119" t="s">
        <v>363</v>
      </c>
      <c r="F42" s="410">
        <v>-1000</v>
      </c>
      <c r="G42" s="452"/>
      <c r="H42" s="453"/>
      <c r="I42" s="418">
        <f t="shared" si="2"/>
        <v>0</v>
      </c>
      <c r="J42" s="418">
        <f t="shared" si="3"/>
        <v>0</v>
      </c>
      <c r="K42" s="418">
        <f t="shared" si="0"/>
        <v>0</v>
      </c>
      <c r="L42" s="452"/>
      <c r="M42" s="453"/>
      <c r="N42" s="418">
        <f t="shared" si="4"/>
        <v>0</v>
      </c>
      <c r="O42" s="418">
        <f t="shared" si="5"/>
        <v>0</v>
      </c>
      <c r="P42" s="418">
        <f t="shared" si="1"/>
        <v>0</v>
      </c>
      <c r="Q42" s="406"/>
    </row>
    <row r="43" spans="1:17" ht="22.5" customHeight="1">
      <c r="A43" s="332">
        <v>28</v>
      </c>
      <c r="B43" s="397" t="s">
        <v>180</v>
      </c>
      <c r="C43" s="398">
        <v>4864906</v>
      </c>
      <c r="D43" s="155" t="s">
        <v>13</v>
      </c>
      <c r="E43" s="119" t="s">
        <v>363</v>
      </c>
      <c r="F43" s="410">
        <v>-1000</v>
      </c>
      <c r="G43" s="452">
        <v>999630</v>
      </c>
      <c r="H43" s="453">
        <v>999630</v>
      </c>
      <c r="I43" s="418">
        <f t="shared" si="2"/>
        <v>0</v>
      </c>
      <c r="J43" s="418">
        <f t="shared" si="3"/>
        <v>0</v>
      </c>
      <c r="K43" s="418">
        <f t="shared" si="0"/>
        <v>0</v>
      </c>
      <c r="L43" s="452">
        <v>944160</v>
      </c>
      <c r="M43" s="453">
        <v>947042</v>
      </c>
      <c r="N43" s="418">
        <f t="shared" si="4"/>
        <v>-2882</v>
      </c>
      <c r="O43" s="418">
        <f t="shared" si="5"/>
        <v>2882000</v>
      </c>
      <c r="P43" s="418">
        <f t="shared" si="1"/>
        <v>2.882</v>
      </c>
      <c r="Q43" s="406"/>
    </row>
    <row r="44" spans="1:17" ht="22.5" customHeight="1" thickBot="1">
      <c r="A44" s="332">
        <v>29</v>
      </c>
      <c r="B44" s="397" t="s">
        <v>181</v>
      </c>
      <c r="C44" s="398">
        <v>4864907</v>
      </c>
      <c r="D44" s="155" t="s">
        <v>13</v>
      </c>
      <c r="E44" s="119" t="s">
        <v>363</v>
      </c>
      <c r="F44" s="594">
        <v>-1000</v>
      </c>
      <c r="G44" s="452">
        <v>999027</v>
      </c>
      <c r="H44" s="453">
        <v>999030</v>
      </c>
      <c r="I44" s="418">
        <f t="shared" si="2"/>
        <v>-3</v>
      </c>
      <c r="J44" s="418">
        <f t="shared" si="3"/>
        <v>3000</v>
      </c>
      <c r="K44" s="418">
        <f t="shared" si="0"/>
        <v>0.003</v>
      </c>
      <c r="L44" s="452">
        <v>933982</v>
      </c>
      <c r="M44" s="453">
        <v>937355</v>
      </c>
      <c r="N44" s="418">
        <f t="shared" si="4"/>
        <v>-3373</v>
      </c>
      <c r="O44" s="418">
        <f t="shared" si="5"/>
        <v>3373000</v>
      </c>
      <c r="P44" s="418">
        <f t="shared" si="1"/>
        <v>3.373</v>
      </c>
      <c r="Q44" s="406"/>
    </row>
    <row r="45" spans="1:17" ht="18" customHeight="1" thickTop="1">
      <c r="A45" s="361"/>
      <c r="B45" s="400"/>
      <c r="C45" s="401"/>
      <c r="D45" s="317"/>
      <c r="E45" s="318"/>
      <c r="F45" s="410"/>
      <c r="G45" s="634"/>
      <c r="H45" s="635"/>
      <c r="I45" s="424"/>
      <c r="J45" s="424"/>
      <c r="K45" s="424"/>
      <c r="L45" s="424"/>
      <c r="M45" s="425"/>
      <c r="N45" s="424"/>
      <c r="O45" s="424"/>
      <c r="P45" s="424"/>
      <c r="Q45" s="27"/>
    </row>
    <row r="46" spans="1:17" ht="18" customHeight="1" thickBot="1">
      <c r="A46" s="545" t="s">
        <v>352</v>
      </c>
      <c r="B46" s="402"/>
      <c r="C46" s="403"/>
      <c r="D46" s="319"/>
      <c r="E46" s="320"/>
      <c r="F46" s="410"/>
      <c r="G46" s="636"/>
      <c r="H46" s="637"/>
      <c r="I46" s="428"/>
      <c r="J46" s="428"/>
      <c r="K46" s="428"/>
      <c r="L46" s="428"/>
      <c r="M46" s="429"/>
      <c r="N46" s="428"/>
      <c r="O46" s="428"/>
      <c r="P46" s="555" t="str">
        <f>NDPL!$Q$1</f>
        <v>JUNE-2011</v>
      </c>
      <c r="Q46" s="555"/>
    </row>
    <row r="47" spans="1:17" ht="21" customHeight="1" thickTop="1">
      <c r="A47" s="359"/>
      <c r="B47" s="362" t="s">
        <v>182</v>
      </c>
      <c r="C47" s="398"/>
      <c r="D47" s="106"/>
      <c r="E47" s="106"/>
      <c r="F47" s="595"/>
      <c r="G47" s="633"/>
      <c r="H47" s="632"/>
      <c r="I47" s="418"/>
      <c r="J47" s="418"/>
      <c r="K47" s="418"/>
      <c r="L47" s="419"/>
      <c r="M47" s="418"/>
      <c r="N47" s="418"/>
      <c r="O47" s="418"/>
      <c r="P47" s="418"/>
      <c r="Q47" s="184"/>
    </row>
    <row r="48" spans="1:17" ht="21" customHeight="1">
      <c r="A48" s="332">
        <v>30</v>
      </c>
      <c r="B48" s="397" t="s">
        <v>16</v>
      </c>
      <c r="C48" s="398">
        <v>4864988</v>
      </c>
      <c r="D48" s="155" t="s">
        <v>13</v>
      </c>
      <c r="E48" s="119" t="s">
        <v>363</v>
      </c>
      <c r="F48" s="410">
        <v>-1000</v>
      </c>
      <c r="G48" s="452">
        <v>998873</v>
      </c>
      <c r="H48" s="453">
        <v>998832</v>
      </c>
      <c r="I48" s="418">
        <f t="shared" si="2"/>
        <v>41</v>
      </c>
      <c r="J48" s="418">
        <f t="shared" si="3"/>
        <v>-41000</v>
      </c>
      <c r="K48" s="418">
        <f t="shared" si="0"/>
        <v>-0.041</v>
      </c>
      <c r="L48" s="452">
        <v>977781</v>
      </c>
      <c r="M48" s="453">
        <v>977014</v>
      </c>
      <c r="N48" s="418">
        <f t="shared" si="4"/>
        <v>767</v>
      </c>
      <c r="O48" s="418">
        <f t="shared" si="5"/>
        <v>-767000</v>
      </c>
      <c r="P48" s="418">
        <f t="shared" si="1"/>
        <v>-0.767</v>
      </c>
      <c r="Q48" s="184"/>
    </row>
    <row r="49" spans="1:17" ht="21" customHeight="1">
      <c r="A49" s="332">
        <v>31</v>
      </c>
      <c r="B49" s="397" t="s">
        <v>17</v>
      </c>
      <c r="C49" s="398">
        <v>4864989</v>
      </c>
      <c r="D49" s="155" t="s">
        <v>13</v>
      </c>
      <c r="E49" s="119" t="s">
        <v>363</v>
      </c>
      <c r="F49" s="410">
        <v>-1000</v>
      </c>
      <c r="G49" s="452">
        <v>76</v>
      </c>
      <c r="H49" s="453">
        <v>37</v>
      </c>
      <c r="I49" s="418">
        <f t="shared" si="2"/>
        <v>39</v>
      </c>
      <c r="J49" s="418">
        <f t="shared" si="3"/>
        <v>-39000</v>
      </c>
      <c r="K49" s="418">
        <f t="shared" si="0"/>
        <v>-0.039</v>
      </c>
      <c r="L49" s="452">
        <v>994648</v>
      </c>
      <c r="M49" s="453">
        <v>993794</v>
      </c>
      <c r="N49" s="418">
        <f t="shared" si="4"/>
        <v>854</v>
      </c>
      <c r="O49" s="418">
        <f t="shared" si="5"/>
        <v>-854000</v>
      </c>
      <c r="P49" s="418">
        <f t="shared" si="1"/>
        <v>-0.854</v>
      </c>
      <c r="Q49" s="184"/>
    </row>
    <row r="50" spans="1:17" ht="21" customHeight="1">
      <c r="A50" s="332">
        <v>32</v>
      </c>
      <c r="B50" s="397" t="s">
        <v>18</v>
      </c>
      <c r="C50" s="398">
        <v>4864979</v>
      </c>
      <c r="D50" s="155" t="s">
        <v>13</v>
      </c>
      <c r="E50" s="119" t="s">
        <v>363</v>
      </c>
      <c r="F50" s="410">
        <v>-2000</v>
      </c>
      <c r="G50" s="452">
        <v>989962</v>
      </c>
      <c r="H50" s="453">
        <v>989868</v>
      </c>
      <c r="I50" s="418">
        <f t="shared" si="2"/>
        <v>94</v>
      </c>
      <c r="J50" s="418">
        <f t="shared" si="3"/>
        <v>-188000</v>
      </c>
      <c r="K50" s="418">
        <f t="shared" si="0"/>
        <v>-0.188</v>
      </c>
      <c r="L50" s="452">
        <v>977256</v>
      </c>
      <c r="M50" s="453">
        <v>977497</v>
      </c>
      <c r="N50" s="418">
        <f t="shared" si="4"/>
        <v>-241</v>
      </c>
      <c r="O50" s="418">
        <f t="shared" si="5"/>
        <v>482000</v>
      </c>
      <c r="P50" s="418">
        <f t="shared" si="1"/>
        <v>0.482</v>
      </c>
      <c r="Q50" s="596"/>
    </row>
    <row r="51" spans="1:17" ht="21" customHeight="1">
      <c r="A51" s="332"/>
      <c r="B51" s="399" t="s">
        <v>183</v>
      </c>
      <c r="C51" s="398"/>
      <c r="D51" s="155"/>
      <c r="E51" s="155"/>
      <c r="F51" s="410"/>
      <c r="G51" s="633"/>
      <c r="H51" s="632"/>
      <c r="I51" s="418"/>
      <c r="J51" s="418"/>
      <c r="K51" s="418"/>
      <c r="L51" s="419"/>
      <c r="M51" s="418"/>
      <c r="N51" s="418"/>
      <c r="O51" s="418"/>
      <c r="P51" s="418"/>
      <c r="Q51" s="184"/>
    </row>
    <row r="52" spans="1:17" ht="21" customHeight="1">
      <c r="A52" s="332">
        <v>33</v>
      </c>
      <c r="B52" s="397" t="s">
        <v>16</v>
      </c>
      <c r="C52" s="398">
        <v>4864966</v>
      </c>
      <c r="D52" s="155" t="s">
        <v>13</v>
      </c>
      <c r="E52" s="119" t="s">
        <v>363</v>
      </c>
      <c r="F52" s="410">
        <v>-1000</v>
      </c>
      <c r="G52" s="452">
        <v>998544</v>
      </c>
      <c r="H52" s="453">
        <v>998300</v>
      </c>
      <c r="I52" s="418">
        <f t="shared" si="2"/>
        <v>244</v>
      </c>
      <c r="J52" s="418">
        <f t="shared" si="3"/>
        <v>-244000</v>
      </c>
      <c r="K52" s="418">
        <f t="shared" si="0"/>
        <v>-0.244</v>
      </c>
      <c r="L52" s="452">
        <v>944605</v>
      </c>
      <c r="M52" s="453">
        <v>945330</v>
      </c>
      <c r="N52" s="418">
        <f t="shared" si="4"/>
        <v>-725</v>
      </c>
      <c r="O52" s="418">
        <f t="shared" si="5"/>
        <v>725000</v>
      </c>
      <c r="P52" s="418">
        <f t="shared" si="1"/>
        <v>0.725</v>
      </c>
      <c r="Q52" s="184"/>
    </row>
    <row r="53" spans="1:17" ht="21" customHeight="1">
      <c r="A53" s="332">
        <v>34</v>
      </c>
      <c r="B53" s="397" t="s">
        <v>17</v>
      </c>
      <c r="C53" s="398">
        <v>4864967</v>
      </c>
      <c r="D53" s="155" t="s">
        <v>13</v>
      </c>
      <c r="E53" s="119" t="s">
        <v>363</v>
      </c>
      <c r="F53" s="410">
        <v>-1000</v>
      </c>
      <c r="G53" s="452">
        <v>1599</v>
      </c>
      <c r="H53" s="453">
        <v>1510</v>
      </c>
      <c r="I53" s="418">
        <f t="shared" si="2"/>
        <v>89</v>
      </c>
      <c r="J53" s="418">
        <f t="shared" si="3"/>
        <v>-89000</v>
      </c>
      <c r="K53" s="418">
        <f t="shared" si="0"/>
        <v>-0.089</v>
      </c>
      <c r="L53" s="452">
        <v>956098</v>
      </c>
      <c r="M53" s="453">
        <v>960683</v>
      </c>
      <c r="N53" s="418">
        <f t="shared" si="4"/>
        <v>-4585</v>
      </c>
      <c r="O53" s="418">
        <f t="shared" si="5"/>
        <v>4585000</v>
      </c>
      <c r="P53" s="418">
        <f t="shared" si="1"/>
        <v>4.585</v>
      </c>
      <c r="Q53" s="184"/>
    </row>
    <row r="54" spans="1:17" ht="21" customHeight="1">
      <c r="A54" s="332">
        <v>35</v>
      </c>
      <c r="B54" s="397" t="s">
        <v>18</v>
      </c>
      <c r="C54" s="398">
        <v>4865048</v>
      </c>
      <c r="D54" s="155" t="s">
        <v>13</v>
      </c>
      <c r="E54" s="119" t="s">
        <v>363</v>
      </c>
      <c r="F54" s="410">
        <v>-1000</v>
      </c>
      <c r="G54" s="452">
        <v>998746</v>
      </c>
      <c r="H54" s="453">
        <v>998455</v>
      </c>
      <c r="I54" s="418">
        <f t="shared" si="2"/>
        <v>291</v>
      </c>
      <c r="J54" s="418">
        <f t="shared" si="3"/>
        <v>-291000</v>
      </c>
      <c r="K54" s="418">
        <f t="shared" si="0"/>
        <v>-0.291</v>
      </c>
      <c r="L54" s="452">
        <v>950761</v>
      </c>
      <c r="M54" s="453">
        <v>951402</v>
      </c>
      <c r="N54" s="418">
        <f t="shared" si="4"/>
        <v>-641</v>
      </c>
      <c r="O54" s="418">
        <f t="shared" si="5"/>
        <v>641000</v>
      </c>
      <c r="P54" s="418">
        <f t="shared" si="1"/>
        <v>0.641</v>
      </c>
      <c r="Q54" s="184"/>
    </row>
    <row r="55" spans="1:17" ht="21" customHeight="1">
      <c r="A55" s="332"/>
      <c r="B55" s="399" t="s">
        <v>123</v>
      </c>
      <c r="C55" s="398"/>
      <c r="D55" s="155"/>
      <c r="E55" s="119"/>
      <c r="F55" s="407"/>
      <c r="G55" s="633"/>
      <c r="H55" s="638"/>
      <c r="I55" s="418"/>
      <c r="J55" s="418"/>
      <c r="K55" s="418"/>
      <c r="L55" s="419"/>
      <c r="M55" s="415"/>
      <c r="N55" s="418"/>
      <c r="O55" s="418"/>
      <c r="P55" s="418"/>
      <c r="Q55" s="184"/>
    </row>
    <row r="56" spans="1:17" ht="21" customHeight="1">
      <c r="A56" s="332">
        <v>36</v>
      </c>
      <c r="B56" s="397" t="s">
        <v>386</v>
      </c>
      <c r="C56" s="398">
        <v>4864827</v>
      </c>
      <c r="D56" s="155" t="s">
        <v>13</v>
      </c>
      <c r="E56" s="119" t="s">
        <v>363</v>
      </c>
      <c r="F56" s="407">
        <v>-666.666</v>
      </c>
      <c r="G56" s="452">
        <v>783</v>
      </c>
      <c r="H56" s="453">
        <v>783</v>
      </c>
      <c r="I56" s="418">
        <f>G56-H56</f>
        <v>0</v>
      </c>
      <c r="J56" s="418">
        <f t="shared" si="3"/>
        <v>0</v>
      </c>
      <c r="K56" s="418">
        <f t="shared" si="0"/>
        <v>0</v>
      </c>
      <c r="L56" s="452">
        <v>597</v>
      </c>
      <c r="M56" s="453">
        <v>597</v>
      </c>
      <c r="N56" s="418">
        <f>L56-M56</f>
        <v>0</v>
      </c>
      <c r="O56" s="418">
        <f t="shared" si="5"/>
        <v>0</v>
      </c>
      <c r="P56" s="418">
        <f t="shared" si="1"/>
        <v>0</v>
      </c>
      <c r="Q56" s="597"/>
    </row>
    <row r="57" spans="1:17" ht="21" customHeight="1">
      <c r="A57" s="332">
        <v>37</v>
      </c>
      <c r="B57" s="397" t="s">
        <v>185</v>
      </c>
      <c r="C57" s="398">
        <v>4864828</v>
      </c>
      <c r="D57" s="155" t="s">
        <v>13</v>
      </c>
      <c r="E57" s="119" t="s">
        <v>363</v>
      </c>
      <c r="F57" s="407">
        <v>-666.666</v>
      </c>
      <c r="G57" s="452">
        <v>991715</v>
      </c>
      <c r="H57" s="453">
        <v>991753</v>
      </c>
      <c r="I57" s="418">
        <f>G57-H57</f>
        <v>-38</v>
      </c>
      <c r="J57" s="418">
        <f t="shared" si="3"/>
        <v>25333.308</v>
      </c>
      <c r="K57" s="728">
        <f t="shared" si="0"/>
        <v>0.025333308000000002</v>
      </c>
      <c r="L57" s="452">
        <v>984830</v>
      </c>
      <c r="M57" s="453">
        <v>993924</v>
      </c>
      <c r="N57" s="418">
        <f>L57-M57</f>
        <v>-9094</v>
      </c>
      <c r="O57" s="418">
        <f t="shared" si="5"/>
        <v>6062660.604</v>
      </c>
      <c r="P57" s="728">
        <f t="shared" si="1"/>
        <v>6.062660604</v>
      </c>
      <c r="Q57" s="184"/>
    </row>
    <row r="58" spans="1:17" ht="22.5" customHeight="1">
      <c r="A58" s="332"/>
      <c r="B58" s="399" t="s">
        <v>391</v>
      </c>
      <c r="C58" s="398"/>
      <c r="D58" s="155"/>
      <c r="E58" s="119"/>
      <c r="F58" s="407"/>
      <c r="G58" s="633"/>
      <c r="H58" s="638"/>
      <c r="I58" s="418"/>
      <c r="J58" s="418"/>
      <c r="K58" s="418"/>
      <c r="L58" s="422"/>
      <c r="M58" s="415"/>
      <c r="N58" s="418"/>
      <c r="O58" s="418"/>
      <c r="P58" s="418"/>
      <c r="Q58" s="184"/>
    </row>
    <row r="59" spans="1:17" ht="21" customHeight="1">
      <c r="A59" s="332">
        <v>38</v>
      </c>
      <c r="B59" s="397" t="s">
        <v>386</v>
      </c>
      <c r="C59" s="398">
        <v>4865024</v>
      </c>
      <c r="D59" s="155" t="s">
        <v>13</v>
      </c>
      <c r="E59" s="119" t="s">
        <v>363</v>
      </c>
      <c r="F59" s="602">
        <v>-2000</v>
      </c>
      <c r="G59" s="452">
        <v>187</v>
      </c>
      <c r="H59" s="453">
        <v>183</v>
      </c>
      <c r="I59" s="418">
        <f>G59-H59</f>
        <v>4</v>
      </c>
      <c r="J59" s="418">
        <f t="shared" si="3"/>
        <v>-8000</v>
      </c>
      <c r="K59" s="418">
        <f t="shared" si="0"/>
        <v>-0.008</v>
      </c>
      <c r="L59" s="452">
        <v>803</v>
      </c>
      <c r="M59" s="453">
        <v>603</v>
      </c>
      <c r="N59" s="418">
        <f>L59-M59</f>
        <v>200</v>
      </c>
      <c r="O59" s="418">
        <f t="shared" si="5"/>
        <v>-400000</v>
      </c>
      <c r="P59" s="418">
        <f t="shared" si="1"/>
        <v>-0.4</v>
      </c>
      <c r="Q59" s="184"/>
    </row>
    <row r="60" spans="1:17" ht="21" customHeight="1">
      <c r="A60" s="332">
        <v>39</v>
      </c>
      <c r="B60" s="397" t="s">
        <v>185</v>
      </c>
      <c r="C60" s="398">
        <v>4864920</v>
      </c>
      <c r="D60" s="155" t="s">
        <v>13</v>
      </c>
      <c r="E60" s="119" t="s">
        <v>363</v>
      </c>
      <c r="F60" s="602">
        <v>-2000</v>
      </c>
      <c r="G60" s="452">
        <v>996903</v>
      </c>
      <c r="H60" s="453">
        <v>996899</v>
      </c>
      <c r="I60" s="418">
        <f>G60-H60</f>
        <v>4</v>
      </c>
      <c r="J60" s="418">
        <f t="shared" si="3"/>
        <v>-8000</v>
      </c>
      <c r="K60" s="418">
        <f t="shared" si="0"/>
        <v>-0.008</v>
      </c>
      <c r="L60" s="452">
        <v>1000097</v>
      </c>
      <c r="M60" s="453">
        <v>999913</v>
      </c>
      <c r="N60" s="418">
        <f>L60-M60</f>
        <v>184</v>
      </c>
      <c r="O60" s="418">
        <f t="shared" si="5"/>
        <v>-368000</v>
      </c>
      <c r="P60" s="418">
        <f t="shared" si="1"/>
        <v>-0.368</v>
      </c>
      <c r="Q60" s="184"/>
    </row>
    <row r="61" spans="1:17" ht="24.75" customHeight="1">
      <c r="A61" s="332"/>
      <c r="B61" s="723" t="s">
        <v>402</v>
      </c>
      <c r="C61" s="398"/>
      <c r="D61" s="155"/>
      <c r="E61" s="119"/>
      <c r="F61" s="602"/>
      <c r="G61" s="452"/>
      <c r="H61" s="453"/>
      <c r="I61" s="418"/>
      <c r="J61" s="418"/>
      <c r="K61" s="418"/>
      <c r="L61" s="452"/>
      <c r="M61" s="453"/>
      <c r="N61" s="418"/>
      <c r="O61" s="418"/>
      <c r="P61" s="418"/>
      <c r="Q61" s="184"/>
    </row>
    <row r="62" spans="1:17" ht="27.75" customHeight="1">
      <c r="A62" s="332">
        <v>40</v>
      </c>
      <c r="B62" s="724" t="s">
        <v>386</v>
      </c>
      <c r="C62" s="725">
        <v>5128414</v>
      </c>
      <c r="D62" s="726" t="s">
        <v>13</v>
      </c>
      <c r="E62" s="727" t="s">
        <v>363</v>
      </c>
      <c r="F62" s="602">
        <v>-1000</v>
      </c>
      <c r="G62" s="452">
        <v>999570</v>
      </c>
      <c r="H62" s="453">
        <v>1000023</v>
      </c>
      <c r="I62" s="418">
        <f>G62-H62</f>
        <v>-453</v>
      </c>
      <c r="J62" s="418">
        <f t="shared" si="3"/>
        <v>453000</v>
      </c>
      <c r="K62" s="418">
        <f t="shared" si="0"/>
        <v>0.453</v>
      </c>
      <c r="L62" s="452">
        <v>0</v>
      </c>
      <c r="M62" s="453">
        <v>0</v>
      </c>
      <c r="N62" s="418">
        <f>L62-M62</f>
        <v>0</v>
      </c>
      <c r="O62" s="418">
        <f t="shared" si="5"/>
        <v>0</v>
      </c>
      <c r="P62" s="418">
        <f t="shared" si="1"/>
        <v>0</v>
      </c>
      <c r="Q62" s="596" t="s">
        <v>408</v>
      </c>
    </row>
    <row r="63" spans="1:17" ht="21" customHeight="1">
      <c r="A63" s="332">
        <v>41</v>
      </c>
      <c r="B63" s="724" t="s">
        <v>185</v>
      </c>
      <c r="C63" s="725">
        <v>5128416</v>
      </c>
      <c r="D63" s="726" t="s">
        <v>13</v>
      </c>
      <c r="E63" s="727" t="s">
        <v>363</v>
      </c>
      <c r="F63" s="602">
        <v>-1000</v>
      </c>
      <c r="G63" s="452">
        <v>999507</v>
      </c>
      <c r="H63" s="453">
        <v>999985</v>
      </c>
      <c r="I63" s="418">
        <f>G63-H63</f>
        <v>-478</v>
      </c>
      <c r="J63" s="418">
        <f t="shared" si="3"/>
        <v>478000</v>
      </c>
      <c r="K63" s="418">
        <f t="shared" si="0"/>
        <v>0.478</v>
      </c>
      <c r="L63" s="452">
        <v>0</v>
      </c>
      <c r="M63" s="453">
        <v>0</v>
      </c>
      <c r="N63" s="418">
        <f>L63-M63</f>
        <v>0</v>
      </c>
      <c r="O63" s="418">
        <f t="shared" si="5"/>
        <v>0</v>
      </c>
      <c r="P63" s="418">
        <f t="shared" si="1"/>
        <v>0</v>
      </c>
      <c r="Q63" s="184" t="s">
        <v>407</v>
      </c>
    </row>
    <row r="64" spans="1:17" ht="21" customHeight="1">
      <c r="A64" s="332"/>
      <c r="B64" s="362" t="s">
        <v>109</v>
      </c>
      <c r="C64" s="398"/>
      <c r="D64" s="106"/>
      <c r="E64" s="106"/>
      <c r="F64" s="407"/>
      <c r="G64" s="633"/>
      <c r="H64" s="632"/>
      <c r="I64" s="418"/>
      <c r="J64" s="418"/>
      <c r="K64" s="418"/>
      <c r="L64" s="419"/>
      <c r="M64" s="418"/>
      <c r="N64" s="418"/>
      <c r="O64" s="418"/>
      <c r="P64" s="418"/>
      <c r="Q64" s="184"/>
    </row>
    <row r="65" spans="1:17" ht="21" customHeight="1">
      <c r="A65" s="332">
        <v>42</v>
      </c>
      <c r="B65" s="397" t="s">
        <v>120</v>
      </c>
      <c r="C65" s="398">
        <v>4864951</v>
      </c>
      <c r="D65" s="155" t="s">
        <v>13</v>
      </c>
      <c r="E65" s="119" t="s">
        <v>363</v>
      </c>
      <c r="F65" s="410">
        <v>1000</v>
      </c>
      <c r="G65" s="452">
        <v>999597</v>
      </c>
      <c r="H65" s="453">
        <v>999624</v>
      </c>
      <c r="I65" s="418">
        <f t="shared" si="2"/>
        <v>-27</v>
      </c>
      <c r="J65" s="418">
        <f t="shared" si="3"/>
        <v>-27000</v>
      </c>
      <c r="K65" s="418">
        <f t="shared" si="0"/>
        <v>-0.027</v>
      </c>
      <c r="L65" s="452">
        <v>35533</v>
      </c>
      <c r="M65" s="453">
        <v>35242</v>
      </c>
      <c r="N65" s="418">
        <f t="shared" si="4"/>
        <v>291</v>
      </c>
      <c r="O65" s="418">
        <f t="shared" si="5"/>
        <v>291000</v>
      </c>
      <c r="P65" s="418">
        <f t="shared" si="1"/>
        <v>0.291</v>
      </c>
      <c r="Q65" s="184"/>
    </row>
    <row r="66" spans="1:17" ht="21" customHeight="1">
      <c r="A66" s="332">
        <v>43</v>
      </c>
      <c r="B66" s="397" t="s">
        <v>121</v>
      </c>
      <c r="C66" s="398">
        <v>4902501</v>
      </c>
      <c r="D66" s="155" t="s">
        <v>13</v>
      </c>
      <c r="E66" s="119" t="s">
        <v>363</v>
      </c>
      <c r="F66" s="410">
        <v>1333.33</v>
      </c>
      <c r="G66" s="452">
        <v>999518</v>
      </c>
      <c r="H66" s="453">
        <v>999548</v>
      </c>
      <c r="I66" s="415">
        <f t="shared" si="2"/>
        <v>-30</v>
      </c>
      <c r="J66" s="415">
        <f t="shared" si="3"/>
        <v>-39999.899999999994</v>
      </c>
      <c r="K66" s="415">
        <f t="shared" si="0"/>
        <v>-0.03999989999999999</v>
      </c>
      <c r="L66" s="452">
        <v>145</v>
      </c>
      <c r="M66" s="453">
        <v>139</v>
      </c>
      <c r="N66" s="418">
        <f t="shared" si="4"/>
        <v>6</v>
      </c>
      <c r="O66" s="418">
        <f t="shared" si="5"/>
        <v>7999.98</v>
      </c>
      <c r="P66" s="728">
        <f t="shared" si="1"/>
        <v>0.00799998</v>
      </c>
      <c r="Q66" s="184"/>
    </row>
    <row r="67" spans="1:17" ht="21" customHeight="1">
      <c r="A67" s="332"/>
      <c r="B67" s="362"/>
      <c r="C67" s="398"/>
      <c r="D67" s="155"/>
      <c r="E67" s="119"/>
      <c r="F67" s="410"/>
      <c r="G67" s="633"/>
      <c r="H67" s="638"/>
      <c r="I67" s="415"/>
      <c r="J67" s="418"/>
      <c r="K67" s="418"/>
      <c r="L67" s="419"/>
      <c r="M67" s="415"/>
      <c r="N67" s="415"/>
      <c r="O67" s="418"/>
      <c r="P67" s="418"/>
      <c r="Q67" s="184"/>
    </row>
    <row r="68" spans="1:17" ht="21" customHeight="1">
      <c r="A68" s="332"/>
      <c r="B68" s="399" t="s">
        <v>184</v>
      </c>
      <c r="C68" s="398"/>
      <c r="D68" s="155"/>
      <c r="E68" s="155"/>
      <c r="F68" s="410"/>
      <c r="G68" s="633"/>
      <c r="H68" s="632"/>
      <c r="I68" s="418"/>
      <c r="J68" s="418"/>
      <c r="K68" s="418"/>
      <c r="L68" s="419"/>
      <c r="M68" s="418"/>
      <c r="N68" s="418"/>
      <c r="O68" s="418"/>
      <c r="P68" s="418"/>
      <c r="Q68" s="184"/>
    </row>
    <row r="69" spans="1:17" ht="21" customHeight="1">
      <c r="A69" s="332">
        <v>44</v>
      </c>
      <c r="B69" s="397" t="s">
        <v>39</v>
      </c>
      <c r="C69" s="398">
        <v>4864990</v>
      </c>
      <c r="D69" s="155" t="s">
        <v>13</v>
      </c>
      <c r="E69" s="119" t="s">
        <v>363</v>
      </c>
      <c r="F69" s="410">
        <v>-1000</v>
      </c>
      <c r="G69" s="452">
        <v>2669</v>
      </c>
      <c r="H69" s="453">
        <v>2687</v>
      </c>
      <c r="I69" s="418">
        <f t="shared" si="2"/>
        <v>-18</v>
      </c>
      <c r="J69" s="418">
        <f t="shared" si="3"/>
        <v>18000</v>
      </c>
      <c r="K69" s="418">
        <f t="shared" si="0"/>
        <v>0.018</v>
      </c>
      <c r="L69" s="452">
        <v>982063</v>
      </c>
      <c r="M69" s="453">
        <v>981381</v>
      </c>
      <c r="N69" s="418">
        <f t="shared" si="4"/>
        <v>682</v>
      </c>
      <c r="O69" s="418">
        <f t="shared" si="5"/>
        <v>-682000</v>
      </c>
      <c r="P69" s="418">
        <f t="shared" si="1"/>
        <v>-0.682</v>
      </c>
      <c r="Q69" s="184"/>
    </row>
    <row r="70" spans="1:17" ht="21" customHeight="1">
      <c r="A70" s="332">
        <v>45</v>
      </c>
      <c r="B70" s="397" t="s">
        <v>185</v>
      </c>
      <c r="C70" s="398">
        <v>4864991</v>
      </c>
      <c r="D70" s="155" t="s">
        <v>13</v>
      </c>
      <c r="E70" s="119" t="s">
        <v>363</v>
      </c>
      <c r="F70" s="410">
        <v>-1000</v>
      </c>
      <c r="G70" s="452">
        <v>999297</v>
      </c>
      <c r="H70" s="453">
        <v>999297</v>
      </c>
      <c r="I70" s="418">
        <f t="shared" si="2"/>
        <v>0</v>
      </c>
      <c r="J70" s="418">
        <f t="shared" si="3"/>
        <v>0</v>
      </c>
      <c r="K70" s="418">
        <f t="shared" si="0"/>
        <v>0</v>
      </c>
      <c r="L70" s="452">
        <v>988322</v>
      </c>
      <c r="M70" s="453">
        <v>987805</v>
      </c>
      <c r="N70" s="418">
        <f t="shared" si="4"/>
        <v>517</v>
      </c>
      <c r="O70" s="418">
        <f t="shared" si="5"/>
        <v>-517000</v>
      </c>
      <c r="P70" s="418">
        <f t="shared" si="1"/>
        <v>-0.517</v>
      </c>
      <c r="Q70" s="184"/>
    </row>
    <row r="71" spans="1:17" ht="21" customHeight="1">
      <c r="A71" s="332"/>
      <c r="B71" s="404" t="s">
        <v>29</v>
      </c>
      <c r="C71" s="365"/>
      <c r="D71" s="66"/>
      <c r="E71" s="66"/>
      <c r="F71" s="410"/>
      <c r="G71" s="633"/>
      <c r="H71" s="632"/>
      <c r="I71" s="418"/>
      <c r="J71" s="418"/>
      <c r="K71" s="418"/>
      <c r="L71" s="419"/>
      <c r="M71" s="418"/>
      <c r="N71" s="418"/>
      <c r="O71" s="418"/>
      <c r="P71" s="418"/>
      <c r="Q71" s="184"/>
    </row>
    <row r="72" spans="1:17" ht="21" customHeight="1">
      <c r="A72" s="332">
        <v>46</v>
      </c>
      <c r="B72" s="110" t="s">
        <v>85</v>
      </c>
      <c r="C72" s="365">
        <v>4865092</v>
      </c>
      <c r="D72" s="66" t="s">
        <v>13</v>
      </c>
      <c r="E72" s="119" t="s">
        <v>363</v>
      </c>
      <c r="F72" s="410">
        <v>100</v>
      </c>
      <c r="G72" s="452">
        <v>4524</v>
      </c>
      <c r="H72" s="453">
        <v>4415</v>
      </c>
      <c r="I72" s="418">
        <f t="shared" si="2"/>
        <v>109</v>
      </c>
      <c r="J72" s="418">
        <f t="shared" si="3"/>
        <v>10900</v>
      </c>
      <c r="K72" s="418">
        <f t="shared" si="0"/>
        <v>0.0109</v>
      </c>
      <c r="L72" s="452">
        <v>8026</v>
      </c>
      <c r="M72" s="453">
        <v>7801</v>
      </c>
      <c r="N72" s="418">
        <f t="shared" si="4"/>
        <v>225</v>
      </c>
      <c r="O72" s="418">
        <f t="shared" si="5"/>
        <v>22500</v>
      </c>
      <c r="P72" s="418">
        <f t="shared" si="1"/>
        <v>0.0225</v>
      </c>
      <c r="Q72" s="184"/>
    </row>
    <row r="73" spans="1:17" ht="21" customHeight="1">
      <c r="A73" s="332"/>
      <c r="B73" s="399" t="s">
        <v>51</v>
      </c>
      <c r="C73" s="398"/>
      <c r="D73" s="155"/>
      <c r="E73" s="155"/>
      <c r="F73" s="410"/>
      <c r="G73" s="633"/>
      <c r="H73" s="632"/>
      <c r="I73" s="418"/>
      <c r="J73" s="418"/>
      <c r="K73" s="418"/>
      <c r="L73" s="419"/>
      <c r="M73" s="418"/>
      <c r="N73" s="418"/>
      <c r="O73" s="418"/>
      <c r="P73" s="418"/>
      <c r="Q73" s="184"/>
    </row>
    <row r="74" spans="1:17" ht="21" customHeight="1">
      <c r="A74" s="332">
        <v>47</v>
      </c>
      <c r="B74" s="397" t="s">
        <v>364</v>
      </c>
      <c r="C74" s="398">
        <v>4864792</v>
      </c>
      <c r="D74" s="155" t="s">
        <v>13</v>
      </c>
      <c r="E74" s="119" t="s">
        <v>363</v>
      </c>
      <c r="F74" s="410">
        <v>100</v>
      </c>
      <c r="G74" s="452">
        <v>38092</v>
      </c>
      <c r="H74" s="453">
        <v>37815</v>
      </c>
      <c r="I74" s="418">
        <f t="shared" si="2"/>
        <v>277</v>
      </c>
      <c r="J74" s="418">
        <f t="shared" si="3"/>
        <v>27700</v>
      </c>
      <c r="K74" s="418">
        <f t="shared" si="0"/>
        <v>0.0277</v>
      </c>
      <c r="L74" s="452">
        <v>146856</v>
      </c>
      <c r="M74" s="453">
        <v>146837</v>
      </c>
      <c r="N74" s="418">
        <f t="shared" si="4"/>
        <v>19</v>
      </c>
      <c r="O74" s="418">
        <f t="shared" si="5"/>
        <v>1900</v>
      </c>
      <c r="P74" s="418">
        <f t="shared" si="1"/>
        <v>0.0019</v>
      </c>
      <c r="Q74" s="184"/>
    </row>
    <row r="75" spans="1:17" ht="21" customHeight="1">
      <c r="A75" s="405"/>
      <c r="B75" s="404" t="s">
        <v>325</v>
      </c>
      <c r="C75" s="398"/>
      <c r="D75" s="155"/>
      <c r="E75" s="155"/>
      <c r="F75" s="410"/>
      <c r="G75" s="633"/>
      <c r="H75" s="632"/>
      <c r="I75" s="418"/>
      <c r="J75" s="418"/>
      <c r="K75" s="418"/>
      <c r="L75" s="419"/>
      <c r="M75" s="418"/>
      <c r="N75" s="418"/>
      <c r="O75" s="418"/>
      <c r="P75" s="418"/>
      <c r="Q75" s="184"/>
    </row>
    <row r="76" spans="1:17" ht="21" customHeight="1">
      <c r="A76" s="332">
        <v>48</v>
      </c>
      <c r="B76" s="553" t="s">
        <v>367</v>
      </c>
      <c r="C76" s="398">
        <v>4865170</v>
      </c>
      <c r="D76" s="119" t="s">
        <v>13</v>
      </c>
      <c r="E76" s="119" t="s">
        <v>363</v>
      </c>
      <c r="F76" s="410">
        <v>1000</v>
      </c>
      <c r="G76" s="452">
        <v>0</v>
      </c>
      <c r="H76" s="453">
        <v>0</v>
      </c>
      <c r="I76" s="418">
        <f t="shared" si="2"/>
        <v>0</v>
      </c>
      <c r="J76" s="418">
        <f t="shared" si="3"/>
        <v>0</v>
      </c>
      <c r="K76" s="418">
        <f t="shared" si="0"/>
        <v>0</v>
      </c>
      <c r="L76" s="452">
        <v>999972</v>
      </c>
      <c r="M76" s="453">
        <v>999972</v>
      </c>
      <c r="N76" s="418">
        <f t="shared" si="4"/>
        <v>0</v>
      </c>
      <c r="O76" s="418">
        <f t="shared" si="5"/>
        <v>0</v>
      </c>
      <c r="P76" s="418">
        <f t="shared" si="1"/>
        <v>0</v>
      </c>
      <c r="Q76" s="184"/>
    </row>
    <row r="77" spans="1:17" ht="21" customHeight="1">
      <c r="A77" s="332"/>
      <c r="B77" s="404" t="s">
        <v>38</v>
      </c>
      <c r="C77" s="443"/>
      <c r="D77" s="477"/>
      <c r="E77" s="432"/>
      <c r="F77" s="443"/>
      <c r="G77" s="631"/>
      <c r="H77" s="632"/>
      <c r="I77" s="453"/>
      <c r="J77" s="453"/>
      <c r="K77" s="454"/>
      <c r="L77" s="452"/>
      <c r="M77" s="453"/>
      <c r="N77" s="453"/>
      <c r="O77" s="453"/>
      <c r="P77" s="454"/>
      <c r="Q77" s="184"/>
    </row>
    <row r="78" spans="1:17" ht="21" customHeight="1">
      <c r="A78" s="332">
        <v>49</v>
      </c>
      <c r="B78" s="553" t="s">
        <v>379</v>
      </c>
      <c r="C78" s="443">
        <v>4864961</v>
      </c>
      <c r="D78" s="476" t="s">
        <v>13</v>
      </c>
      <c r="E78" s="432" t="s">
        <v>363</v>
      </c>
      <c r="F78" s="443">
        <v>1000</v>
      </c>
      <c r="G78" s="452">
        <v>982328</v>
      </c>
      <c r="H78" s="453">
        <v>982710</v>
      </c>
      <c r="I78" s="453">
        <f>G78-H78</f>
        <v>-382</v>
      </c>
      <c r="J78" s="453">
        <f>$F78*I78</f>
        <v>-382000</v>
      </c>
      <c r="K78" s="454">
        <f>J78/1000000</f>
        <v>-0.382</v>
      </c>
      <c r="L78" s="452">
        <v>992900</v>
      </c>
      <c r="M78" s="453">
        <v>992973</v>
      </c>
      <c r="N78" s="453">
        <f>L78-M78</f>
        <v>-73</v>
      </c>
      <c r="O78" s="453">
        <f>$F78*N78</f>
        <v>-73000</v>
      </c>
      <c r="P78" s="454">
        <f>O78/1000000</f>
        <v>-0.073</v>
      </c>
      <c r="Q78" s="184"/>
    </row>
    <row r="79" spans="1:17" ht="21" customHeight="1">
      <c r="A79" s="332"/>
      <c r="B79" s="404" t="s">
        <v>197</v>
      </c>
      <c r="C79" s="443"/>
      <c r="D79" s="476"/>
      <c r="E79" s="432"/>
      <c r="F79" s="443"/>
      <c r="G79" s="639"/>
      <c r="H79" s="638"/>
      <c r="I79" s="453"/>
      <c r="J79" s="453"/>
      <c r="K79" s="453"/>
      <c r="L79" s="455"/>
      <c r="M79" s="456"/>
      <c r="N79" s="453"/>
      <c r="O79" s="453"/>
      <c r="P79" s="453"/>
      <c r="Q79" s="184"/>
    </row>
    <row r="80" spans="1:17" ht="21" customHeight="1">
      <c r="A80" s="332">
        <v>50</v>
      </c>
      <c r="B80" s="397" t="s">
        <v>381</v>
      </c>
      <c r="C80" s="443">
        <v>4902586</v>
      </c>
      <c r="D80" s="476" t="s">
        <v>13</v>
      </c>
      <c r="E80" s="432" t="s">
        <v>363</v>
      </c>
      <c r="F80" s="443">
        <v>100</v>
      </c>
      <c r="G80" s="452">
        <v>999572</v>
      </c>
      <c r="H80" s="453">
        <v>999567</v>
      </c>
      <c r="I80" s="453">
        <f>G80-H80</f>
        <v>5</v>
      </c>
      <c r="J80" s="453">
        <f>$F80*I80</f>
        <v>500</v>
      </c>
      <c r="K80" s="454">
        <f>J80/1000000</f>
        <v>0.0005</v>
      </c>
      <c r="L80" s="452">
        <v>2827</v>
      </c>
      <c r="M80" s="453">
        <v>2087</v>
      </c>
      <c r="N80" s="453">
        <f>L80-M80</f>
        <v>740</v>
      </c>
      <c r="O80" s="453">
        <f>$F80*N80</f>
        <v>74000</v>
      </c>
      <c r="P80" s="454">
        <f>O80/1000000</f>
        <v>0.074</v>
      </c>
      <c r="Q80" s="184"/>
    </row>
    <row r="81" spans="1:17" ht="21" customHeight="1">
      <c r="A81" s="332">
        <v>51</v>
      </c>
      <c r="B81" s="397" t="s">
        <v>382</v>
      </c>
      <c r="C81" s="443">
        <v>4902587</v>
      </c>
      <c r="D81" s="476" t="s">
        <v>13</v>
      </c>
      <c r="E81" s="432" t="s">
        <v>363</v>
      </c>
      <c r="F81" s="443">
        <v>100</v>
      </c>
      <c r="G81" s="452">
        <v>3113</v>
      </c>
      <c r="H81" s="453">
        <v>3097</v>
      </c>
      <c r="I81" s="453">
        <f>G81-H81</f>
        <v>16</v>
      </c>
      <c r="J81" s="453">
        <f>$F81*I81</f>
        <v>1600</v>
      </c>
      <c r="K81" s="454">
        <f>J81/1000000</f>
        <v>0.0016</v>
      </c>
      <c r="L81" s="452">
        <v>7795</v>
      </c>
      <c r="M81" s="453">
        <v>6298</v>
      </c>
      <c r="N81" s="453">
        <f>L81-M81</f>
        <v>1497</v>
      </c>
      <c r="O81" s="453">
        <f>$F81*N81</f>
        <v>149700</v>
      </c>
      <c r="P81" s="454">
        <f>O81/1000000</f>
        <v>0.1497</v>
      </c>
      <c r="Q81" s="184"/>
    </row>
    <row r="82" spans="1:17" ht="21" customHeight="1">
      <c r="A82" s="332"/>
      <c r="B82" s="470" t="s">
        <v>399</v>
      </c>
      <c r="C82" s="443"/>
      <c r="D82" s="476"/>
      <c r="E82" s="432"/>
      <c r="F82" s="443"/>
      <c r="G82" s="452"/>
      <c r="H82" s="453"/>
      <c r="I82" s="453"/>
      <c r="J82" s="453"/>
      <c r="K82" s="453"/>
      <c r="L82" s="452"/>
      <c r="M82" s="453"/>
      <c r="N82" s="453"/>
      <c r="O82" s="453"/>
      <c r="P82" s="453"/>
      <c r="Q82" s="184"/>
    </row>
    <row r="83" spans="1:17" ht="21" customHeight="1">
      <c r="A83" s="332">
        <v>52</v>
      </c>
      <c r="B83" s="468" t="s">
        <v>398</v>
      </c>
      <c r="C83" s="443">
        <v>4902502</v>
      </c>
      <c r="D83" s="476" t="s">
        <v>13</v>
      </c>
      <c r="E83" s="432" t="s">
        <v>363</v>
      </c>
      <c r="F83" s="443">
        <v>1250</v>
      </c>
      <c r="G83" s="452">
        <v>998325</v>
      </c>
      <c r="H83" s="453">
        <v>998300</v>
      </c>
      <c r="I83" s="453">
        <f>G83-H83</f>
        <v>25</v>
      </c>
      <c r="J83" s="453">
        <f>$F83*I83</f>
        <v>31250</v>
      </c>
      <c r="K83" s="454">
        <f>J83/1000000</f>
        <v>0.03125</v>
      </c>
      <c r="L83" s="452">
        <v>322</v>
      </c>
      <c r="M83" s="453">
        <v>238</v>
      </c>
      <c r="N83" s="453">
        <f>L83-M83</f>
        <v>84</v>
      </c>
      <c r="O83" s="453">
        <f>$F83*N83</f>
        <v>105000</v>
      </c>
      <c r="P83" s="454">
        <f>O83/1000000</f>
        <v>0.105</v>
      </c>
      <c r="Q83" s="184"/>
    </row>
    <row r="84" spans="1:17" ht="21" customHeight="1" thickBot="1">
      <c r="A84" s="120"/>
      <c r="B84" s="322"/>
      <c r="C84" s="239"/>
      <c r="D84" s="320"/>
      <c r="E84" s="320"/>
      <c r="F84" s="411"/>
      <c r="G84" s="430"/>
      <c r="H84" s="427"/>
      <c r="I84" s="428"/>
      <c r="J84" s="428"/>
      <c r="K84" s="428"/>
      <c r="L84" s="431"/>
      <c r="M84" s="428"/>
      <c r="N84" s="428"/>
      <c r="O84" s="428"/>
      <c r="P84" s="428"/>
      <c r="Q84" s="185"/>
    </row>
    <row r="85" spans="3:16" ht="17.25" thickTop="1">
      <c r="C85" s="95"/>
      <c r="D85" s="95"/>
      <c r="E85" s="95"/>
      <c r="F85" s="412"/>
      <c r="L85" s="19"/>
      <c r="M85" s="19"/>
      <c r="N85" s="19"/>
      <c r="O85" s="19"/>
      <c r="P85" s="19"/>
    </row>
    <row r="86" spans="1:16" ht="28.5" customHeight="1">
      <c r="A86" s="233" t="s">
        <v>329</v>
      </c>
      <c r="C86" s="69"/>
      <c r="D86" s="95"/>
      <c r="E86" s="95"/>
      <c r="F86" s="412"/>
      <c r="K86" s="238">
        <f>SUM(K8:K84)-K17</f>
        <v>-1.1213165920000001</v>
      </c>
      <c r="L86" s="96"/>
      <c r="M86" s="96"/>
      <c r="N86" s="96"/>
      <c r="O86" s="96"/>
      <c r="P86" s="238">
        <f>SUM(P8:P84)-P17</f>
        <v>26.58766058400001</v>
      </c>
    </row>
    <row r="87" spans="3:16" ht="16.5">
      <c r="C87" s="95"/>
      <c r="D87" s="95"/>
      <c r="E87" s="95"/>
      <c r="F87" s="412"/>
      <c r="L87" s="19"/>
      <c r="M87" s="19"/>
      <c r="N87" s="19"/>
      <c r="O87" s="19"/>
      <c r="P87" s="19"/>
    </row>
    <row r="88" spans="3:16" ht="16.5">
      <c r="C88" s="95"/>
      <c r="D88" s="95"/>
      <c r="E88" s="95"/>
      <c r="F88" s="412"/>
      <c r="L88" s="19"/>
      <c r="M88" s="19"/>
      <c r="N88" s="19"/>
      <c r="O88" s="19"/>
      <c r="P88" s="19"/>
    </row>
    <row r="89" spans="1:17" ht="24" thickBot="1">
      <c r="A89" s="544" t="s">
        <v>205</v>
      </c>
      <c r="C89" s="95"/>
      <c r="D89" s="95"/>
      <c r="E89" s="95"/>
      <c r="F89" s="412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54" t="str">
        <f>NDPL!$Q$1</f>
        <v>JUNE-2011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3" t="s">
        <v>11</v>
      </c>
      <c r="G90" s="43" t="str">
        <f>NDPL!G5</f>
        <v>FINAL READING 01/07/11</v>
      </c>
      <c r="H90" s="41" t="str">
        <f>NDPL!H5</f>
        <v>INTIAL READING 01/06/11</v>
      </c>
      <c r="I90" s="41" t="s">
        <v>4</v>
      </c>
      <c r="J90" s="41" t="s">
        <v>5</v>
      </c>
      <c r="K90" s="41" t="s">
        <v>6</v>
      </c>
      <c r="L90" s="43" t="str">
        <f>NDPL!G5</f>
        <v>FINAL READING 01/07/11</v>
      </c>
      <c r="M90" s="41" t="str">
        <f>NDPL!H5</f>
        <v>INTIAL READING 01/06/11</v>
      </c>
      <c r="N90" s="41" t="s">
        <v>4</v>
      </c>
      <c r="O90" s="41" t="s">
        <v>5</v>
      </c>
      <c r="P90" s="41" t="s">
        <v>6</v>
      </c>
      <c r="Q90" s="42" t="s">
        <v>326</v>
      </c>
    </row>
    <row r="91" spans="3:16" ht="18" thickBot="1" thickTop="1">
      <c r="C91" s="95"/>
      <c r="D91" s="95"/>
      <c r="E91" s="95"/>
      <c r="F91" s="412"/>
      <c r="L91" s="19"/>
      <c r="M91" s="19"/>
      <c r="N91" s="19"/>
      <c r="O91" s="19"/>
      <c r="P91" s="19"/>
    </row>
    <row r="92" spans="1:17" ht="18" customHeight="1" thickTop="1">
      <c r="A92" s="487"/>
      <c r="B92" s="488" t="s">
        <v>186</v>
      </c>
      <c r="C92" s="423"/>
      <c r="D92" s="116"/>
      <c r="E92" s="116"/>
      <c r="F92" s="414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 customHeight="1">
      <c r="A93" s="422">
        <v>1</v>
      </c>
      <c r="B93" s="489" t="s">
        <v>187</v>
      </c>
      <c r="C93" s="443">
        <v>4865143</v>
      </c>
      <c r="D93" s="155" t="s">
        <v>13</v>
      </c>
      <c r="E93" s="119" t="s">
        <v>363</v>
      </c>
      <c r="F93" s="415">
        <v>100</v>
      </c>
      <c r="G93" s="452">
        <v>975305</v>
      </c>
      <c r="H93" s="453">
        <v>975305</v>
      </c>
      <c r="I93" s="387">
        <f>G93-H93</f>
        <v>0</v>
      </c>
      <c r="J93" s="387">
        <f>$F93*I93</f>
        <v>0</v>
      </c>
      <c r="K93" s="387">
        <f aca="true" t="shared" si="6" ref="K93:K140">J93/1000000</f>
        <v>0</v>
      </c>
      <c r="L93" s="452">
        <v>857574</v>
      </c>
      <c r="M93" s="453">
        <v>857574</v>
      </c>
      <c r="N93" s="387">
        <f>L93-M93</f>
        <v>0</v>
      </c>
      <c r="O93" s="387">
        <f>$F93*N93</f>
        <v>0</v>
      </c>
      <c r="P93" s="387">
        <f aca="true" t="shared" si="7" ref="P93:P140">O93/1000000</f>
        <v>0</v>
      </c>
      <c r="Q93" s="406"/>
    </row>
    <row r="94" spans="1:17" ht="18" customHeight="1">
      <c r="A94" s="422"/>
      <c r="B94" s="490" t="s">
        <v>45</v>
      </c>
      <c r="C94" s="443"/>
      <c r="D94" s="155"/>
      <c r="E94" s="155"/>
      <c r="F94" s="415"/>
      <c r="G94" s="633"/>
      <c r="H94" s="632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2"/>
      <c r="B95" s="490" t="s">
        <v>123</v>
      </c>
      <c r="C95" s="443"/>
      <c r="D95" s="155"/>
      <c r="E95" s="155"/>
      <c r="F95" s="415"/>
      <c r="G95" s="633"/>
      <c r="H95" s="632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2">
        <v>2</v>
      </c>
      <c r="B96" s="489" t="s">
        <v>124</v>
      </c>
      <c r="C96" s="443">
        <v>4865134</v>
      </c>
      <c r="D96" s="155" t="s">
        <v>13</v>
      </c>
      <c r="E96" s="119" t="s">
        <v>363</v>
      </c>
      <c r="F96" s="415">
        <v>-100</v>
      </c>
      <c r="G96" s="452">
        <v>78241</v>
      </c>
      <c r="H96" s="453">
        <v>74836</v>
      </c>
      <c r="I96" s="387">
        <f aca="true" t="shared" si="8" ref="I96:I140">G96-H96</f>
        <v>3405</v>
      </c>
      <c r="J96" s="387">
        <f aca="true" t="shared" si="9" ref="J96:J140">$F96*I96</f>
        <v>-340500</v>
      </c>
      <c r="K96" s="387">
        <f t="shared" si="6"/>
        <v>-0.3405</v>
      </c>
      <c r="L96" s="452">
        <v>1753</v>
      </c>
      <c r="M96" s="453">
        <v>1644</v>
      </c>
      <c r="N96" s="387">
        <f aca="true" t="shared" si="10" ref="N96:N140">L96-M96</f>
        <v>109</v>
      </c>
      <c r="O96" s="387">
        <f aca="true" t="shared" si="11" ref="O96:O140">$F96*N96</f>
        <v>-10900</v>
      </c>
      <c r="P96" s="387">
        <f t="shared" si="7"/>
        <v>-0.0109</v>
      </c>
      <c r="Q96" s="406"/>
    </row>
    <row r="97" spans="1:17" ht="18" customHeight="1">
      <c r="A97" s="422">
        <v>3</v>
      </c>
      <c r="B97" s="420" t="s">
        <v>125</v>
      </c>
      <c r="C97" s="443">
        <v>4865135</v>
      </c>
      <c r="D97" s="106" t="s">
        <v>13</v>
      </c>
      <c r="E97" s="119" t="s">
        <v>363</v>
      </c>
      <c r="F97" s="415">
        <v>-100</v>
      </c>
      <c r="G97" s="452">
        <v>42555</v>
      </c>
      <c r="H97" s="453">
        <v>41748</v>
      </c>
      <c r="I97" s="387">
        <f t="shared" si="8"/>
        <v>807</v>
      </c>
      <c r="J97" s="387">
        <f t="shared" si="9"/>
        <v>-80700</v>
      </c>
      <c r="K97" s="387">
        <f t="shared" si="6"/>
        <v>-0.0807</v>
      </c>
      <c r="L97" s="452">
        <v>999408</v>
      </c>
      <c r="M97" s="453">
        <v>999405</v>
      </c>
      <c r="N97" s="387">
        <f t="shared" si="10"/>
        <v>3</v>
      </c>
      <c r="O97" s="387">
        <f t="shared" si="11"/>
        <v>-300</v>
      </c>
      <c r="P97" s="387">
        <f t="shared" si="7"/>
        <v>-0.0003</v>
      </c>
      <c r="Q97" s="406"/>
    </row>
    <row r="98" spans="1:17" ht="18" customHeight="1">
      <c r="A98" s="422">
        <v>4</v>
      </c>
      <c r="B98" s="489" t="s">
        <v>188</v>
      </c>
      <c r="C98" s="443">
        <v>4864804</v>
      </c>
      <c r="D98" s="155" t="s">
        <v>13</v>
      </c>
      <c r="E98" s="119" t="s">
        <v>363</v>
      </c>
      <c r="F98" s="415">
        <v>-100</v>
      </c>
      <c r="G98" s="452">
        <v>351</v>
      </c>
      <c r="H98" s="453">
        <v>351</v>
      </c>
      <c r="I98" s="387">
        <f t="shared" si="8"/>
        <v>0</v>
      </c>
      <c r="J98" s="387">
        <f t="shared" si="9"/>
        <v>0</v>
      </c>
      <c r="K98" s="387">
        <f t="shared" si="6"/>
        <v>0</v>
      </c>
      <c r="L98" s="452">
        <v>999974</v>
      </c>
      <c r="M98" s="453">
        <v>999974</v>
      </c>
      <c r="N98" s="387">
        <f t="shared" si="10"/>
        <v>0</v>
      </c>
      <c r="O98" s="387">
        <f t="shared" si="11"/>
        <v>0</v>
      </c>
      <c r="P98" s="387">
        <f t="shared" si="7"/>
        <v>0</v>
      </c>
      <c r="Q98" s="406"/>
    </row>
    <row r="99" spans="1:17" ht="18" customHeight="1">
      <c r="A99" s="422">
        <v>5</v>
      </c>
      <c r="B99" s="489" t="s">
        <v>189</v>
      </c>
      <c r="C99" s="443">
        <v>4865163</v>
      </c>
      <c r="D99" s="155" t="s">
        <v>13</v>
      </c>
      <c r="E99" s="119" t="s">
        <v>363</v>
      </c>
      <c r="F99" s="415">
        <v>-100</v>
      </c>
      <c r="G99" s="452">
        <v>567</v>
      </c>
      <c r="H99" s="453">
        <v>568</v>
      </c>
      <c r="I99" s="387">
        <f t="shared" si="8"/>
        <v>-1</v>
      </c>
      <c r="J99" s="387">
        <f t="shared" si="9"/>
        <v>100</v>
      </c>
      <c r="K99" s="387">
        <f t="shared" si="6"/>
        <v>0.0001</v>
      </c>
      <c r="L99" s="452">
        <v>999997</v>
      </c>
      <c r="M99" s="453">
        <v>999997</v>
      </c>
      <c r="N99" s="387">
        <f t="shared" si="10"/>
        <v>0</v>
      </c>
      <c r="O99" s="387">
        <f t="shared" si="11"/>
        <v>0</v>
      </c>
      <c r="P99" s="387">
        <f t="shared" si="7"/>
        <v>0</v>
      </c>
      <c r="Q99" s="406"/>
    </row>
    <row r="100" spans="1:17" ht="18" customHeight="1">
      <c r="A100" s="422"/>
      <c r="B100" s="491" t="s">
        <v>190</v>
      </c>
      <c r="C100" s="443"/>
      <c r="D100" s="106"/>
      <c r="E100" s="106"/>
      <c r="F100" s="415"/>
      <c r="G100" s="633"/>
      <c r="H100" s="632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2"/>
      <c r="B101" s="491" t="s">
        <v>114</v>
      </c>
      <c r="C101" s="443"/>
      <c r="D101" s="106"/>
      <c r="E101" s="106"/>
      <c r="F101" s="415"/>
      <c r="G101" s="633"/>
      <c r="H101" s="632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18" customHeight="1">
      <c r="A102" s="422">
        <v>6</v>
      </c>
      <c r="B102" s="489" t="s">
        <v>191</v>
      </c>
      <c r="C102" s="443">
        <v>4865140</v>
      </c>
      <c r="D102" s="155" t="s">
        <v>13</v>
      </c>
      <c r="E102" s="119" t="s">
        <v>363</v>
      </c>
      <c r="F102" s="415">
        <v>-100</v>
      </c>
      <c r="G102" s="452">
        <v>750257</v>
      </c>
      <c r="H102" s="453">
        <v>741510</v>
      </c>
      <c r="I102" s="387">
        <f t="shared" si="8"/>
        <v>8747</v>
      </c>
      <c r="J102" s="387">
        <f t="shared" si="9"/>
        <v>-874700</v>
      </c>
      <c r="K102" s="387">
        <f t="shared" si="6"/>
        <v>-0.8747</v>
      </c>
      <c r="L102" s="452">
        <v>43876</v>
      </c>
      <c r="M102" s="453">
        <v>43512</v>
      </c>
      <c r="N102" s="387">
        <f t="shared" si="10"/>
        <v>364</v>
      </c>
      <c r="O102" s="387">
        <f t="shared" si="11"/>
        <v>-36400</v>
      </c>
      <c r="P102" s="387">
        <f t="shared" si="7"/>
        <v>-0.0364</v>
      </c>
      <c r="Q102" s="406"/>
    </row>
    <row r="103" spans="1:17" ht="18" customHeight="1">
      <c r="A103" s="422">
        <v>7</v>
      </c>
      <c r="B103" s="489" t="s">
        <v>192</v>
      </c>
      <c r="C103" s="443">
        <v>4864852</v>
      </c>
      <c r="D103" s="155" t="s">
        <v>13</v>
      </c>
      <c r="E103" s="119" t="s">
        <v>363</v>
      </c>
      <c r="F103" s="415">
        <v>-1000</v>
      </c>
      <c r="G103" s="452">
        <v>3075</v>
      </c>
      <c r="H103" s="453">
        <v>3085</v>
      </c>
      <c r="I103" s="387">
        <f t="shared" si="8"/>
        <v>-10</v>
      </c>
      <c r="J103" s="387">
        <f t="shared" si="9"/>
        <v>10000</v>
      </c>
      <c r="K103" s="387">
        <f t="shared" si="6"/>
        <v>0.01</v>
      </c>
      <c r="L103" s="452">
        <v>1653</v>
      </c>
      <c r="M103" s="453">
        <v>1551</v>
      </c>
      <c r="N103" s="387">
        <f t="shared" si="10"/>
        <v>102</v>
      </c>
      <c r="O103" s="387">
        <f t="shared" si="11"/>
        <v>-102000</v>
      </c>
      <c r="P103" s="387">
        <f t="shared" si="7"/>
        <v>-0.102</v>
      </c>
      <c r="Q103" s="406"/>
    </row>
    <row r="104" spans="1:17" ht="18" customHeight="1">
      <c r="A104" s="422">
        <v>8</v>
      </c>
      <c r="B104" s="489" t="s">
        <v>193</v>
      </c>
      <c r="C104" s="443">
        <v>4865142</v>
      </c>
      <c r="D104" s="155" t="s">
        <v>13</v>
      </c>
      <c r="E104" s="119" t="s">
        <v>363</v>
      </c>
      <c r="F104" s="415">
        <v>-100</v>
      </c>
      <c r="G104" s="452">
        <v>774228</v>
      </c>
      <c r="H104" s="453">
        <v>759682</v>
      </c>
      <c r="I104" s="387">
        <f t="shared" si="8"/>
        <v>14546</v>
      </c>
      <c r="J104" s="387">
        <f t="shared" si="9"/>
        <v>-1454600</v>
      </c>
      <c r="K104" s="387">
        <f t="shared" si="6"/>
        <v>-1.4546</v>
      </c>
      <c r="L104" s="452">
        <v>39012</v>
      </c>
      <c r="M104" s="453">
        <v>38259</v>
      </c>
      <c r="N104" s="387">
        <f t="shared" si="10"/>
        <v>753</v>
      </c>
      <c r="O104" s="387">
        <f t="shared" si="11"/>
        <v>-75300</v>
      </c>
      <c r="P104" s="387">
        <f t="shared" si="7"/>
        <v>-0.0753</v>
      </c>
      <c r="Q104" s="406"/>
    </row>
    <row r="105" spans="1:17" ht="18" customHeight="1">
      <c r="A105" s="422"/>
      <c r="B105" s="490" t="s">
        <v>114</v>
      </c>
      <c r="C105" s="443"/>
      <c r="D105" s="155"/>
      <c r="E105" s="155"/>
      <c r="F105" s="415"/>
      <c r="G105" s="633"/>
      <c r="H105" s="632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2">
        <v>9</v>
      </c>
      <c r="B106" s="489" t="s">
        <v>194</v>
      </c>
      <c r="C106" s="443">
        <v>4865093</v>
      </c>
      <c r="D106" s="155" t="s">
        <v>13</v>
      </c>
      <c r="E106" s="119" t="s">
        <v>363</v>
      </c>
      <c r="F106" s="415">
        <v>-100</v>
      </c>
      <c r="G106" s="452">
        <v>16258</v>
      </c>
      <c r="H106" s="453">
        <v>15476</v>
      </c>
      <c r="I106" s="387">
        <f t="shared" si="8"/>
        <v>782</v>
      </c>
      <c r="J106" s="387">
        <f t="shared" si="9"/>
        <v>-78200</v>
      </c>
      <c r="K106" s="387">
        <f t="shared" si="6"/>
        <v>-0.0782</v>
      </c>
      <c r="L106" s="452">
        <v>49695</v>
      </c>
      <c r="M106" s="453">
        <v>49255</v>
      </c>
      <c r="N106" s="387">
        <f t="shared" si="10"/>
        <v>440</v>
      </c>
      <c r="O106" s="387">
        <f t="shared" si="11"/>
        <v>-44000</v>
      </c>
      <c r="P106" s="387">
        <f t="shared" si="7"/>
        <v>-0.044</v>
      </c>
      <c r="Q106" s="406"/>
    </row>
    <row r="107" spans="1:17" ht="18" customHeight="1">
      <c r="A107" s="422">
        <v>10</v>
      </c>
      <c r="B107" s="489" t="s">
        <v>195</v>
      </c>
      <c r="C107" s="443">
        <v>4865094</v>
      </c>
      <c r="D107" s="155" t="s">
        <v>13</v>
      </c>
      <c r="E107" s="119" t="s">
        <v>363</v>
      </c>
      <c r="F107" s="415">
        <v>-100</v>
      </c>
      <c r="G107" s="452">
        <v>14626</v>
      </c>
      <c r="H107" s="453">
        <v>14403</v>
      </c>
      <c r="I107" s="387">
        <f t="shared" si="8"/>
        <v>223</v>
      </c>
      <c r="J107" s="387">
        <f t="shared" si="9"/>
        <v>-22300</v>
      </c>
      <c r="K107" s="387">
        <f t="shared" si="6"/>
        <v>-0.0223</v>
      </c>
      <c r="L107" s="452">
        <v>50397</v>
      </c>
      <c r="M107" s="453">
        <v>49505</v>
      </c>
      <c r="N107" s="387">
        <f t="shared" si="10"/>
        <v>892</v>
      </c>
      <c r="O107" s="387">
        <f t="shared" si="11"/>
        <v>-89200</v>
      </c>
      <c r="P107" s="387">
        <f t="shared" si="7"/>
        <v>-0.0892</v>
      </c>
      <c r="Q107" s="406"/>
    </row>
    <row r="108" spans="1:17" ht="18">
      <c r="A108" s="709">
        <v>11</v>
      </c>
      <c r="B108" s="710" t="s">
        <v>196</v>
      </c>
      <c r="C108" s="711">
        <v>4865144</v>
      </c>
      <c r="D108" s="197" t="s">
        <v>13</v>
      </c>
      <c r="E108" s="198" t="s">
        <v>363</v>
      </c>
      <c r="F108" s="712">
        <v>-200</v>
      </c>
      <c r="G108" s="713">
        <v>38484</v>
      </c>
      <c r="H108" s="714">
        <v>36762</v>
      </c>
      <c r="I108" s="378">
        <f>G108-H108</f>
        <v>1722</v>
      </c>
      <c r="J108" s="378">
        <f t="shared" si="9"/>
        <v>-344400</v>
      </c>
      <c r="K108" s="378">
        <f t="shared" si="6"/>
        <v>-0.3444</v>
      </c>
      <c r="L108" s="713">
        <v>102710</v>
      </c>
      <c r="M108" s="714">
        <v>102076</v>
      </c>
      <c r="N108" s="378">
        <f>L108-M108</f>
        <v>634</v>
      </c>
      <c r="O108" s="378">
        <f t="shared" si="11"/>
        <v>-126800</v>
      </c>
      <c r="P108" s="378">
        <f t="shared" si="7"/>
        <v>-0.1268</v>
      </c>
      <c r="Q108" s="708"/>
    </row>
    <row r="109" spans="1:17" ht="18" customHeight="1">
      <c r="A109" s="422"/>
      <c r="B109" s="491" t="s">
        <v>190</v>
      </c>
      <c r="C109" s="443"/>
      <c r="D109" s="106"/>
      <c r="E109" s="106"/>
      <c r="F109" s="407"/>
      <c r="G109" s="633"/>
      <c r="H109" s="632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2"/>
      <c r="B110" s="490" t="s">
        <v>197</v>
      </c>
      <c r="C110" s="443"/>
      <c r="D110" s="155"/>
      <c r="E110" s="155"/>
      <c r="F110" s="407"/>
      <c r="G110" s="633"/>
      <c r="H110" s="632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2">
        <v>12</v>
      </c>
      <c r="B111" s="489" t="s">
        <v>388</v>
      </c>
      <c r="C111" s="415">
        <v>4865103</v>
      </c>
      <c r="D111" s="106" t="s">
        <v>13</v>
      </c>
      <c r="E111" s="119" t="s">
        <v>363</v>
      </c>
      <c r="F111" s="415">
        <v>-100</v>
      </c>
      <c r="G111" s="452">
        <v>16915</v>
      </c>
      <c r="H111" s="453">
        <v>16068</v>
      </c>
      <c r="I111" s="387">
        <f>G111-H111</f>
        <v>847</v>
      </c>
      <c r="J111" s="387">
        <f>$F111*I111</f>
        <v>-84700</v>
      </c>
      <c r="K111" s="387">
        <f>J111/1000000</f>
        <v>-0.0847</v>
      </c>
      <c r="L111" s="452">
        <v>8320</v>
      </c>
      <c r="M111" s="453">
        <v>6569</v>
      </c>
      <c r="N111" s="387">
        <f>L111-M111</f>
        <v>1751</v>
      </c>
      <c r="O111" s="387">
        <f>$F111*N111</f>
        <v>-175100</v>
      </c>
      <c r="P111" s="387">
        <f>O111/1000000</f>
        <v>-0.1751</v>
      </c>
      <c r="Q111" s="184"/>
    </row>
    <row r="112" spans="1:17" ht="18" customHeight="1">
      <c r="A112" s="422">
        <v>13</v>
      </c>
      <c r="B112" s="489" t="s">
        <v>198</v>
      </c>
      <c r="C112" s="443">
        <v>4865132</v>
      </c>
      <c r="D112" s="155" t="s">
        <v>13</v>
      </c>
      <c r="E112" s="119" t="s">
        <v>363</v>
      </c>
      <c r="F112" s="415">
        <v>-100</v>
      </c>
      <c r="G112" s="452">
        <v>17091</v>
      </c>
      <c r="H112" s="453">
        <v>15350</v>
      </c>
      <c r="I112" s="387">
        <f t="shared" si="8"/>
        <v>1741</v>
      </c>
      <c r="J112" s="387">
        <f t="shared" si="9"/>
        <v>-174100</v>
      </c>
      <c r="K112" s="387">
        <f t="shared" si="6"/>
        <v>-0.1741</v>
      </c>
      <c r="L112" s="452">
        <v>613936</v>
      </c>
      <c r="M112" s="453">
        <v>610563</v>
      </c>
      <c r="N112" s="387">
        <f t="shared" si="10"/>
        <v>3373</v>
      </c>
      <c r="O112" s="387">
        <f t="shared" si="11"/>
        <v>-337300</v>
      </c>
      <c r="P112" s="387">
        <f t="shared" si="7"/>
        <v>-0.3373</v>
      </c>
      <c r="Q112" s="406"/>
    </row>
    <row r="113" spans="1:17" ht="18" customHeight="1">
      <c r="A113" s="422">
        <v>14</v>
      </c>
      <c r="B113" s="420" t="s">
        <v>199</v>
      </c>
      <c r="C113" s="443">
        <v>4864803</v>
      </c>
      <c r="D113" s="106" t="s">
        <v>13</v>
      </c>
      <c r="E113" s="119" t="s">
        <v>363</v>
      </c>
      <c r="F113" s="415">
        <v>-100</v>
      </c>
      <c r="G113" s="452">
        <v>85943</v>
      </c>
      <c r="H113" s="453">
        <v>85724</v>
      </c>
      <c r="I113" s="363">
        <f t="shared" si="8"/>
        <v>219</v>
      </c>
      <c r="J113" s="363">
        <f t="shared" si="9"/>
        <v>-21900</v>
      </c>
      <c r="K113" s="363">
        <f t="shared" si="6"/>
        <v>-0.0219</v>
      </c>
      <c r="L113" s="452">
        <v>197317</v>
      </c>
      <c r="M113" s="453">
        <v>184973</v>
      </c>
      <c r="N113" s="387">
        <f t="shared" si="10"/>
        <v>12344</v>
      </c>
      <c r="O113" s="387">
        <f t="shared" si="11"/>
        <v>-1234400</v>
      </c>
      <c r="P113" s="387">
        <f t="shared" si="7"/>
        <v>-1.2344</v>
      </c>
      <c r="Q113" s="406"/>
    </row>
    <row r="114" spans="1:17" ht="18" customHeight="1">
      <c r="A114" s="422"/>
      <c r="B114" s="490" t="s">
        <v>200</v>
      </c>
      <c r="C114" s="443"/>
      <c r="D114" s="155"/>
      <c r="E114" s="155"/>
      <c r="F114" s="415"/>
      <c r="G114" s="452"/>
      <c r="H114" s="453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2">
        <v>15</v>
      </c>
      <c r="B115" s="420" t="s">
        <v>201</v>
      </c>
      <c r="C115" s="443">
        <v>4865133</v>
      </c>
      <c r="D115" s="106" t="s">
        <v>13</v>
      </c>
      <c r="E115" s="119" t="s">
        <v>363</v>
      </c>
      <c r="F115" s="415">
        <v>100</v>
      </c>
      <c r="G115" s="452">
        <v>159080</v>
      </c>
      <c r="H115" s="453">
        <v>159363</v>
      </c>
      <c r="I115" s="387">
        <f t="shared" si="8"/>
        <v>-283</v>
      </c>
      <c r="J115" s="387">
        <f t="shared" si="9"/>
        <v>-28300</v>
      </c>
      <c r="K115" s="387">
        <f t="shared" si="6"/>
        <v>-0.0283</v>
      </c>
      <c r="L115" s="452">
        <v>31900</v>
      </c>
      <c r="M115" s="453">
        <v>31292</v>
      </c>
      <c r="N115" s="387">
        <f t="shared" si="10"/>
        <v>608</v>
      </c>
      <c r="O115" s="387">
        <f t="shared" si="11"/>
        <v>60800</v>
      </c>
      <c r="P115" s="387">
        <f t="shared" si="7"/>
        <v>0.0608</v>
      </c>
      <c r="Q115" s="406"/>
    </row>
    <row r="116" spans="1:17" ht="18" customHeight="1">
      <c r="A116" s="422"/>
      <c r="B116" s="491" t="s">
        <v>202</v>
      </c>
      <c r="C116" s="443"/>
      <c r="D116" s="106"/>
      <c r="E116" s="155"/>
      <c r="F116" s="415"/>
      <c r="G116" s="633"/>
      <c r="H116" s="632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2">
        <v>16</v>
      </c>
      <c r="B117" s="420" t="s">
        <v>186</v>
      </c>
      <c r="C117" s="443">
        <v>4865076</v>
      </c>
      <c r="D117" s="106" t="s">
        <v>13</v>
      </c>
      <c r="E117" s="119" t="s">
        <v>363</v>
      </c>
      <c r="F117" s="415">
        <v>-100</v>
      </c>
      <c r="G117" s="452">
        <v>775</v>
      </c>
      <c r="H117" s="453">
        <v>759</v>
      </c>
      <c r="I117" s="387">
        <f t="shared" si="8"/>
        <v>16</v>
      </c>
      <c r="J117" s="387">
        <f t="shared" si="9"/>
        <v>-1600</v>
      </c>
      <c r="K117" s="387">
        <f t="shared" si="6"/>
        <v>-0.0016</v>
      </c>
      <c r="L117" s="452">
        <v>11903</v>
      </c>
      <c r="M117" s="453">
        <v>11723</v>
      </c>
      <c r="N117" s="387">
        <f t="shared" si="10"/>
        <v>180</v>
      </c>
      <c r="O117" s="387">
        <f t="shared" si="11"/>
        <v>-18000</v>
      </c>
      <c r="P117" s="387">
        <f t="shared" si="7"/>
        <v>-0.018</v>
      </c>
      <c r="Q117" s="406"/>
    </row>
    <row r="118" spans="1:17" ht="18" customHeight="1">
      <c r="A118" s="422">
        <v>17</v>
      </c>
      <c r="B118" s="489" t="s">
        <v>203</v>
      </c>
      <c r="C118" s="443">
        <v>4865077</v>
      </c>
      <c r="D118" s="155" t="s">
        <v>13</v>
      </c>
      <c r="E118" s="119" t="s">
        <v>363</v>
      </c>
      <c r="F118" s="415">
        <v>-100</v>
      </c>
      <c r="G118" s="633"/>
      <c r="H118" s="638"/>
      <c r="I118" s="387">
        <f t="shared" si="8"/>
        <v>0</v>
      </c>
      <c r="J118" s="387">
        <f t="shared" si="9"/>
        <v>0</v>
      </c>
      <c r="K118" s="387">
        <f t="shared" si="6"/>
        <v>0</v>
      </c>
      <c r="L118" s="332"/>
      <c r="M118" s="363"/>
      <c r="N118" s="387">
        <f t="shared" si="10"/>
        <v>0</v>
      </c>
      <c r="O118" s="387">
        <f t="shared" si="11"/>
        <v>0</v>
      </c>
      <c r="P118" s="387">
        <f t="shared" si="7"/>
        <v>0</v>
      </c>
      <c r="Q118" s="406"/>
    </row>
    <row r="119" spans="1:17" ht="18" customHeight="1">
      <c r="A119" s="450"/>
      <c r="B119" s="490" t="s">
        <v>53</v>
      </c>
      <c r="C119" s="412"/>
      <c r="D119" s="95"/>
      <c r="E119" s="95"/>
      <c r="F119" s="415"/>
      <c r="G119" s="633"/>
      <c r="H119" s="632"/>
      <c r="I119" s="387"/>
      <c r="J119" s="387"/>
      <c r="K119" s="387"/>
      <c r="L119" s="338"/>
      <c r="M119" s="387"/>
      <c r="N119" s="387"/>
      <c r="O119" s="387"/>
      <c r="P119" s="387"/>
      <c r="Q119" s="406"/>
    </row>
    <row r="120" spans="1:17" ht="18" customHeight="1">
      <c r="A120" s="422">
        <v>18</v>
      </c>
      <c r="B120" s="492" t="s">
        <v>208</v>
      </c>
      <c r="C120" s="443">
        <v>4864824</v>
      </c>
      <c r="D120" s="119" t="s">
        <v>13</v>
      </c>
      <c r="E120" s="119" t="s">
        <v>363</v>
      </c>
      <c r="F120" s="415">
        <v>-100</v>
      </c>
      <c r="G120" s="452">
        <v>9269</v>
      </c>
      <c r="H120" s="453">
        <v>9891</v>
      </c>
      <c r="I120" s="387">
        <f t="shared" si="8"/>
        <v>-622</v>
      </c>
      <c r="J120" s="387">
        <f t="shared" si="9"/>
        <v>62200</v>
      </c>
      <c r="K120" s="387">
        <f t="shared" si="6"/>
        <v>0.0622</v>
      </c>
      <c r="L120" s="452">
        <v>49860</v>
      </c>
      <c r="M120" s="453">
        <v>47771</v>
      </c>
      <c r="N120" s="387">
        <f t="shared" si="10"/>
        <v>2089</v>
      </c>
      <c r="O120" s="387">
        <f t="shared" si="11"/>
        <v>-208900</v>
      </c>
      <c r="P120" s="387">
        <f t="shared" si="7"/>
        <v>-0.2089</v>
      </c>
      <c r="Q120" s="406"/>
    </row>
    <row r="121" spans="1:17" ht="18" customHeight="1">
      <c r="A121" s="422"/>
      <c r="B121" s="491" t="s">
        <v>54</v>
      </c>
      <c r="C121" s="415"/>
      <c r="D121" s="106"/>
      <c r="E121" s="106"/>
      <c r="F121" s="415"/>
      <c r="G121" s="633"/>
      <c r="H121" s="632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2"/>
      <c r="B122" s="491" t="s">
        <v>55</v>
      </c>
      <c r="C122" s="415"/>
      <c r="D122" s="106"/>
      <c r="E122" s="106"/>
      <c r="F122" s="415"/>
      <c r="G122" s="633"/>
      <c r="H122" s="632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2"/>
      <c r="B123" s="491" t="s">
        <v>56</v>
      </c>
      <c r="C123" s="415"/>
      <c r="D123" s="106"/>
      <c r="E123" s="106"/>
      <c r="F123" s="415"/>
      <c r="G123" s="633"/>
      <c r="H123" s="632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7.25" customHeight="1">
      <c r="A124" s="422">
        <v>19</v>
      </c>
      <c r="B124" s="489" t="s">
        <v>57</v>
      </c>
      <c r="C124" s="443">
        <v>4865090</v>
      </c>
      <c r="D124" s="155" t="s">
        <v>13</v>
      </c>
      <c r="E124" s="119" t="s">
        <v>363</v>
      </c>
      <c r="F124" s="415">
        <v>-100</v>
      </c>
      <c r="G124" s="452">
        <v>7231</v>
      </c>
      <c r="H124" s="453">
        <v>6701</v>
      </c>
      <c r="I124" s="387">
        <f>G124-H124</f>
        <v>530</v>
      </c>
      <c r="J124" s="387">
        <f t="shared" si="9"/>
        <v>-53000</v>
      </c>
      <c r="K124" s="387">
        <f t="shared" si="6"/>
        <v>-0.053</v>
      </c>
      <c r="L124" s="452">
        <v>10335</v>
      </c>
      <c r="M124" s="453">
        <v>9326</v>
      </c>
      <c r="N124" s="387">
        <f>L124-M124</f>
        <v>1009</v>
      </c>
      <c r="O124" s="387">
        <f t="shared" si="11"/>
        <v>-100900</v>
      </c>
      <c r="P124" s="387">
        <f t="shared" si="7"/>
        <v>-0.1009</v>
      </c>
      <c r="Q124" s="559"/>
    </row>
    <row r="125" spans="1:17" ht="18" customHeight="1">
      <c r="A125" s="422">
        <v>20</v>
      </c>
      <c r="B125" s="489" t="s">
        <v>58</v>
      </c>
      <c r="C125" s="443">
        <v>4902519</v>
      </c>
      <c r="D125" s="155" t="s">
        <v>13</v>
      </c>
      <c r="E125" s="119" t="s">
        <v>363</v>
      </c>
      <c r="F125" s="415">
        <v>-100</v>
      </c>
      <c r="G125" s="452">
        <v>9058</v>
      </c>
      <c r="H125" s="453">
        <v>8483</v>
      </c>
      <c r="I125" s="387">
        <f t="shared" si="8"/>
        <v>575</v>
      </c>
      <c r="J125" s="387">
        <f t="shared" si="9"/>
        <v>-57500</v>
      </c>
      <c r="K125" s="387">
        <f t="shared" si="6"/>
        <v>-0.0575</v>
      </c>
      <c r="L125" s="452">
        <v>28638</v>
      </c>
      <c r="M125" s="453">
        <v>27163</v>
      </c>
      <c r="N125" s="387">
        <f t="shared" si="10"/>
        <v>1475</v>
      </c>
      <c r="O125" s="387">
        <f t="shared" si="11"/>
        <v>-147500</v>
      </c>
      <c r="P125" s="387">
        <f t="shared" si="7"/>
        <v>-0.1475</v>
      </c>
      <c r="Q125" s="406"/>
    </row>
    <row r="126" spans="1:17" ht="18" customHeight="1">
      <c r="A126" s="422">
        <v>21</v>
      </c>
      <c r="B126" s="489" t="s">
        <v>59</v>
      </c>
      <c r="C126" s="443">
        <v>4902520</v>
      </c>
      <c r="D126" s="155" t="s">
        <v>13</v>
      </c>
      <c r="E126" s="119" t="s">
        <v>363</v>
      </c>
      <c r="F126" s="415">
        <v>-100</v>
      </c>
      <c r="G126" s="452">
        <v>13706</v>
      </c>
      <c r="H126" s="453">
        <v>13706</v>
      </c>
      <c r="I126" s="387">
        <f t="shared" si="8"/>
        <v>0</v>
      </c>
      <c r="J126" s="387">
        <f t="shared" si="9"/>
        <v>0</v>
      </c>
      <c r="K126" s="387">
        <f t="shared" si="6"/>
        <v>0</v>
      </c>
      <c r="L126" s="452">
        <v>35231</v>
      </c>
      <c r="M126" s="453">
        <v>35231</v>
      </c>
      <c r="N126" s="387">
        <f t="shared" si="10"/>
        <v>0</v>
      </c>
      <c r="O126" s="387">
        <f t="shared" si="11"/>
        <v>0</v>
      </c>
      <c r="P126" s="387">
        <f t="shared" si="7"/>
        <v>0</v>
      </c>
      <c r="Q126" s="406"/>
    </row>
    <row r="127" spans="1:17" ht="18" customHeight="1">
      <c r="A127" s="422"/>
      <c r="B127" s="489"/>
      <c r="C127" s="443"/>
      <c r="D127" s="155"/>
      <c r="E127" s="155"/>
      <c r="F127" s="415"/>
      <c r="G127" s="633"/>
      <c r="H127" s="632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8" customHeight="1">
      <c r="A128" s="422"/>
      <c r="B128" s="490" t="s">
        <v>60</v>
      </c>
      <c r="C128" s="443"/>
      <c r="D128" s="155"/>
      <c r="E128" s="155"/>
      <c r="F128" s="415"/>
      <c r="G128" s="633"/>
      <c r="H128" s="632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2">
        <v>22</v>
      </c>
      <c r="B129" s="489" t="s">
        <v>61</v>
      </c>
      <c r="C129" s="443">
        <v>4902521</v>
      </c>
      <c r="D129" s="155" t="s">
        <v>13</v>
      </c>
      <c r="E129" s="119" t="s">
        <v>363</v>
      </c>
      <c r="F129" s="415">
        <v>-100</v>
      </c>
      <c r="G129" s="452">
        <v>30955</v>
      </c>
      <c r="H129" s="453">
        <v>30482</v>
      </c>
      <c r="I129" s="387">
        <f t="shared" si="8"/>
        <v>473</v>
      </c>
      <c r="J129" s="387">
        <f t="shared" si="9"/>
        <v>-47300</v>
      </c>
      <c r="K129" s="387">
        <f t="shared" si="6"/>
        <v>-0.0473</v>
      </c>
      <c r="L129" s="452">
        <v>9082</v>
      </c>
      <c r="M129" s="453">
        <v>8631</v>
      </c>
      <c r="N129" s="387">
        <f t="shared" si="10"/>
        <v>451</v>
      </c>
      <c r="O129" s="387">
        <f t="shared" si="11"/>
        <v>-45100</v>
      </c>
      <c r="P129" s="387">
        <f t="shared" si="7"/>
        <v>-0.0451</v>
      </c>
      <c r="Q129" s="406"/>
    </row>
    <row r="130" spans="1:17" ht="18" customHeight="1">
      <c r="A130" s="422">
        <v>23</v>
      </c>
      <c r="B130" s="489" t="s">
        <v>62</v>
      </c>
      <c r="C130" s="443">
        <v>4902522</v>
      </c>
      <c r="D130" s="155" t="s">
        <v>13</v>
      </c>
      <c r="E130" s="119" t="s">
        <v>363</v>
      </c>
      <c r="F130" s="415">
        <v>-100</v>
      </c>
      <c r="G130" s="452">
        <v>840</v>
      </c>
      <c r="H130" s="453">
        <v>840</v>
      </c>
      <c r="I130" s="387">
        <f t="shared" si="8"/>
        <v>0</v>
      </c>
      <c r="J130" s="387">
        <f t="shared" si="9"/>
        <v>0</v>
      </c>
      <c r="K130" s="387">
        <f t="shared" si="6"/>
        <v>0</v>
      </c>
      <c r="L130" s="452">
        <v>185</v>
      </c>
      <c r="M130" s="453">
        <v>185</v>
      </c>
      <c r="N130" s="387">
        <f t="shared" si="10"/>
        <v>0</v>
      </c>
      <c r="O130" s="387">
        <f t="shared" si="11"/>
        <v>0</v>
      </c>
      <c r="P130" s="387">
        <f t="shared" si="7"/>
        <v>0</v>
      </c>
      <c r="Q130" s="406"/>
    </row>
    <row r="131" spans="1:17" ht="18" customHeight="1">
      <c r="A131" s="422">
        <v>24</v>
      </c>
      <c r="B131" s="489" t="s">
        <v>63</v>
      </c>
      <c r="C131" s="443">
        <v>4902523</v>
      </c>
      <c r="D131" s="155" t="s">
        <v>13</v>
      </c>
      <c r="E131" s="119" t="s">
        <v>363</v>
      </c>
      <c r="F131" s="415">
        <v>-100</v>
      </c>
      <c r="G131" s="452">
        <v>999815</v>
      </c>
      <c r="H131" s="453">
        <v>999815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52">
        <v>999943</v>
      </c>
      <c r="M131" s="453">
        <v>999943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2">
        <v>25</v>
      </c>
      <c r="B132" s="420" t="s">
        <v>64</v>
      </c>
      <c r="C132" s="415">
        <v>4902524</v>
      </c>
      <c r="D132" s="106" t="s">
        <v>13</v>
      </c>
      <c r="E132" s="119" t="s">
        <v>363</v>
      </c>
      <c r="F132" s="415">
        <v>-100</v>
      </c>
      <c r="G132" s="452">
        <v>0</v>
      </c>
      <c r="H132" s="453">
        <v>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52">
        <v>0</v>
      </c>
      <c r="M132" s="453">
        <v>0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2">
        <v>26</v>
      </c>
      <c r="B133" s="420" t="s">
        <v>65</v>
      </c>
      <c r="C133" s="415">
        <v>4902525</v>
      </c>
      <c r="D133" s="106" t="s">
        <v>13</v>
      </c>
      <c r="E133" s="119" t="s">
        <v>363</v>
      </c>
      <c r="F133" s="415">
        <v>-100</v>
      </c>
      <c r="G133" s="452">
        <v>0</v>
      </c>
      <c r="H133" s="453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52">
        <v>0</v>
      </c>
      <c r="M133" s="453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2">
        <v>27</v>
      </c>
      <c r="B134" s="420" t="s">
        <v>66</v>
      </c>
      <c r="C134" s="415">
        <v>4902526</v>
      </c>
      <c r="D134" s="106" t="s">
        <v>13</v>
      </c>
      <c r="E134" s="119" t="s">
        <v>363</v>
      </c>
      <c r="F134" s="415">
        <v>-100</v>
      </c>
      <c r="G134" s="452">
        <v>14606</v>
      </c>
      <c r="H134" s="453">
        <v>14503</v>
      </c>
      <c r="I134" s="387">
        <f t="shared" si="8"/>
        <v>103</v>
      </c>
      <c r="J134" s="387">
        <f t="shared" si="9"/>
        <v>-10300</v>
      </c>
      <c r="K134" s="387">
        <f t="shared" si="6"/>
        <v>-0.0103</v>
      </c>
      <c r="L134" s="452">
        <v>9192</v>
      </c>
      <c r="M134" s="453">
        <v>8703</v>
      </c>
      <c r="N134" s="387">
        <f t="shared" si="10"/>
        <v>489</v>
      </c>
      <c r="O134" s="387">
        <f t="shared" si="11"/>
        <v>-48900</v>
      </c>
      <c r="P134" s="387">
        <f t="shared" si="7"/>
        <v>-0.0489</v>
      </c>
      <c r="Q134" s="406"/>
    </row>
    <row r="135" spans="1:17" ht="18" customHeight="1">
      <c r="A135" s="422">
        <v>28</v>
      </c>
      <c r="B135" s="420" t="s">
        <v>67</v>
      </c>
      <c r="C135" s="415">
        <v>4902527</v>
      </c>
      <c r="D135" s="106" t="s">
        <v>13</v>
      </c>
      <c r="E135" s="119" t="s">
        <v>363</v>
      </c>
      <c r="F135" s="415">
        <v>-100</v>
      </c>
      <c r="G135" s="452">
        <v>998150</v>
      </c>
      <c r="H135" s="453">
        <v>998055</v>
      </c>
      <c r="I135" s="387">
        <f t="shared" si="8"/>
        <v>95</v>
      </c>
      <c r="J135" s="387">
        <f t="shared" si="9"/>
        <v>-9500</v>
      </c>
      <c r="K135" s="387">
        <f t="shared" si="6"/>
        <v>-0.0095</v>
      </c>
      <c r="L135" s="452">
        <v>388</v>
      </c>
      <c r="M135" s="453">
        <v>49</v>
      </c>
      <c r="N135" s="387">
        <f t="shared" si="10"/>
        <v>339</v>
      </c>
      <c r="O135" s="387">
        <f t="shared" si="11"/>
        <v>-33900</v>
      </c>
      <c r="P135" s="387">
        <f t="shared" si="7"/>
        <v>-0.0339</v>
      </c>
      <c r="Q135" s="406"/>
    </row>
    <row r="136" spans="1:17" ht="18" customHeight="1">
      <c r="A136" s="422">
        <v>29</v>
      </c>
      <c r="B136" s="420" t="s">
        <v>149</v>
      </c>
      <c r="C136" s="415">
        <v>4902528</v>
      </c>
      <c r="D136" s="106" t="s">
        <v>13</v>
      </c>
      <c r="E136" s="119" t="s">
        <v>363</v>
      </c>
      <c r="F136" s="415">
        <v>-100</v>
      </c>
      <c r="G136" s="452">
        <v>11525</v>
      </c>
      <c r="H136" s="453">
        <v>11525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52">
        <v>4086</v>
      </c>
      <c r="M136" s="453">
        <v>4086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2"/>
      <c r="B137" s="420"/>
      <c r="C137" s="415"/>
      <c r="D137" s="106"/>
      <c r="E137" s="106"/>
      <c r="F137" s="415"/>
      <c r="G137" s="633"/>
      <c r="H137" s="632"/>
      <c r="I137" s="387"/>
      <c r="J137" s="387"/>
      <c r="K137" s="387"/>
      <c r="L137" s="338"/>
      <c r="M137" s="387"/>
      <c r="N137" s="387"/>
      <c r="O137" s="387"/>
      <c r="P137" s="387"/>
      <c r="Q137" s="406"/>
    </row>
    <row r="138" spans="1:17" ht="18" customHeight="1">
      <c r="A138" s="422"/>
      <c r="B138" s="491" t="s">
        <v>82</v>
      </c>
      <c r="C138" s="415"/>
      <c r="D138" s="106"/>
      <c r="E138" s="106"/>
      <c r="F138" s="415"/>
      <c r="G138" s="633"/>
      <c r="H138" s="632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25.5" customHeight="1">
      <c r="A139" s="422">
        <v>30</v>
      </c>
      <c r="B139" s="420" t="s">
        <v>83</v>
      </c>
      <c r="C139" s="415">
        <v>4865087</v>
      </c>
      <c r="D139" s="106" t="s">
        <v>13</v>
      </c>
      <c r="E139" s="119" t="s">
        <v>363</v>
      </c>
      <c r="F139" s="415">
        <v>400</v>
      </c>
      <c r="G139" s="452">
        <v>4567</v>
      </c>
      <c r="H139" s="453">
        <v>4567</v>
      </c>
      <c r="I139" s="387">
        <f>G139-H139</f>
        <v>0</v>
      </c>
      <c r="J139" s="387">
        <f t="shared" si="9"/>
        <v>0</v>
      </c>
      <c r="K139" s="387">
        <f t="shared" si="6"/>
        <v>0</v>
      </c>
      <c r="L139" s="452">
        <v>12605</v>
      </c>
      <c r="M139" s="453">
        <v>12600</v>
      </c>
      <c r="N139" s="387">
        <f>L139-M139</f>
        <v>5</v>
      </c>
      <c r="O139" s="387">
        <f t="shared" si="11"/>
        <v>2000</v>
      </c>
      <c r="P139" s="387">
        <f t="shared" si="7"/>
        <v>0.002</v>
      </c>
      <c r="Q139" s="716"/>
    </row>
    <row r="140" spans="1:17" ht="18" customHeight="1">
      <c r="A140" s="422">
        <v>31</v>
      </c>
      <c r="B140" s="420" t="s">
        <v>84</v>
      </c>
      <c r="C140" s="415">
        <v>4902516</v>
      </c>
      <c r="D140" s="106" t="s">
        <v>13</v>
      </c>
      <c r="E140" s="119" t="s">
        <v>363</v>
      </c>
      <c r="F140" s="415">
        <v>-100</v>
      </c>
      <c r="G140" s="452">
        <v>999305</v>
      </c>
      <c r="H140" s="453">
        <v>999321</v>
      </c>
      <c r="I140" s="387">
        <f t="shared" si="8"/>
        <v>-16</v>
      </c>
      <c r="J140" s="387">
        <f t="shared" si="9"/>
        <v>1600</v>
      </c>
      <c r="K140" s="387">
        <f t="shared" si="6"/>
        <v>0.0016</v>
      </c>
      <c r="L140" s="452">
        <v>999188</v>
      </c>
      <c r="M140" s="453">
        <v>999190</v>
      </c>
      <c r="N140" s="387">
        <f t="shared" si="10"/>
        <v>-2</v>
      </c>
      <c r="O140" s="387">
        <f t="shared" si="11"/>
        <v>200</v>
      </c>
      <c r="P140" s="387">
        <f t="shared" si="7"/>
        <v>0.0002</v>
      </c>
      <c r="Q140" s="406"/>
    </row>
    <row r="141" spans="1:17" ht="15" customHeight="1" thickBot="1">
      <c r="A141" s="31"/>
      <c r="B141" s="32"/>
      <c r="C141" s="32"/>
      <c r="D141" s="32"/>
      <c r="E141" s="32"/>
      <c r="F141" s="32"/>
      <c r="G141" s="640"/>
      <c r="H141" s="641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330</v>
      </c>
      <c r="K143" s="238">
        <f>SUM(K93:K141)</f>
        <v>-3.6097</v>
      </c>
      <c r="P143" s="238">
        <f>SUM(P93:P141)</f>
        <v>-2.7719000000000005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54" t="str">
        <f>NDPL!$Q$1</f>
        <v>JUNE-2011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87" t="s">
        <v>206</v>
      </c>
      <c r="B151" s="178"/>
      <c r="C151" s="174"/>
      <c r="D151" s="174"/>
      <c r="E151" s="174"/>
      <c r="F151" s="234"/>
      <c r="G151" s="234"/>
      <c r="H151" s="234"/>
      <c r="I151" s="234"/>
      <c r="J151" s="234"/>
      <c r="K151" s="235"/>
      <c r="L151" s="59"/>
      <c r="M151" s="59"/>
      <c r="N151" s="59"/>
      <c r="O151" s="59"/>
      <c r="P151" s="59"/>
      <c r="Q151" s="60"/>
    </row>
    <row r="152" spans="1:17" ht="24.75" customHeight="1">
      <c r="A152" s="586" t="s">
        <v>332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74">
        <f>K86</f>
        <v>-1.1213165920000001</v>
      </c>
      <c r="L152" s="349"/>
      <c r="M152" s="349"/>
      <c r="N152" s="349"/>
      <c r="O152" s="349"/>
      <c r="P152" s="574">
        <f>P86</f>
        <v>26.58766058400001</v>
      </c>
      <c r="Q152" s="61"/>
    </row>
    <row r="153" spans="1:17" ht="24.75" customHeight="1">
      <c r="A153" s="586" t="s">
        <v>331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74">
        <f>K143</f>
        <v>-3.6097</v>
      </c>
      <c r="L153" s="349"/>
      <c r="M153" s="349"/>
      <c r="N153" s="349"/>
      <c r="O153" s="349"/>
      <c r="P153" s="574">
        <f>P143</f>
        <v>-2.7719000000000005</v>
      </c>
      <c r="Q153" s="61"/>
    </row>
    <row r="154" spans="1:17" ht="24.75" customHeight="1">
      <c r="A154" s="586" t="s">
        <v>333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74">
        <f>'ROHTAK ROAD'!K44</f>
        <v>0.17700000000000007</v>
      </c>
      <c r="L154" s="349"/>
      <c r="M154" s="349"/>
      <c r="N154" s="349"/>
      <c r="O154" s="349"/>
      <c r="P154" s="574">
        <f>'ROHTAK ROAD'!P44</f>
        <v>1.6931</v>
      </c>
      <c r="Q154" s="61"/>
    </row>
    <row r="155" spans="1:17" ht="24.75" customHeight="1">
      <c r="A155" s="586" t="s">
        <v>334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74">
        <f>-MES!K39</f>
        <v>-0.0291</v>
      </c>
      <c r="L155" s="349"/>
      <c r="M155" s="349"/>
      <c r="N155" s="349"/>
      <c r="O155" s="349"/>
      <c r="P155" s="574">
        <f>-MES!P39</f>
        <v>-0.70085</v>
      </c>
      <c r="Q155" s="61"/>
    </row>
    <row r="156" spans="1:17" ht="29.25" customHeight="1" thickBot="1">
      <c r="A156" s="588" t="s">
        <v>207</v>
      </c>
      <c r="B156" s="236"/>
      <c r="C156" s="237"/>
      <c r="D156" s="237"/>
      <c r="E156" s="237"/>
      <c r="F156" s="237"/>
      <c r="G156" s="237"/>
      <c r="H156" s="237"/>
      <c r="I156" s="237"/>
      <c r="J156" s="237"/>
      <c r="K156" s="732">
        <f>SUM(K152:K155)</f>
        <v>-4.583116592</v>
      </c>
      <c r="L156" s="575"/>
      <c r="M156" s="575"/>
      <c r="N156" s="575"/>
      <c r="O156" s="575"/>
      <c r="P156" s="732">
        <f>SUM(P152:P155)</f>
        <v>24.808010584000012</v>
      </c>
      <c r="Q156" s="190"/>
    </row>
    <row r="161" ht="13.5" thickBot="1"/>
    <row r="162" spans="1:17" ht="12.75">
      <c r="A162" s="275"/>
      <c r="B162" s="276"/>
      <c r="C162" s="276"/>
      <c r="D162" s="276"/>
      <c r="E162" s="276"/>
      <c r="F162" s="276"/>
      <c r="G162" s="276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78" t="s">
        <v>344</v>
      </c>
      <c r="B163" s="267"/>
      <c r="C163" s="267"/>
      <c r="D163" s="267"/>
      <c r="E163" s="267"/>
      <c r="F163" s="267"/>
      <c r="G163" s="267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7"/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8"/>
      <c r="B165" s="279"/>
      <c r="C165" s="279"/>
      <c r="D165" s="279"/>
      <c r="E165" s="279"/>
      <c r="F165" s="279"/>
      <c r="G165" s="279"/>
      <c r="H165" s="21"/>
      <c r="I165" s="21"/>
      <c r="J165" s="21"/>
      <c r="K165" s="321" t="s">
        <v>356</v>
      </c>
      <c r="L165" s="21"/>
      <c r="M165" s="21"/>
      <c r="N165" s="21"/>
      <c r="O165" s="21"/>
      <c r="P165" s="321" t="s">
        <v>357</v>
      </c>
      <c r="Q165" s="61"/>
    </row>
    <row r="166" spans="1:17" ht="12.75">
      <c r="A166" s="280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76" t="s">
        <v>347</v>
      </c>
      <c r="B168" s="268"/>
      <c r="C168" s="268"/>
      <c r="D168" s="269"/>
      <c r="E168" s="269"/>
      <c r="F168" s="270"/>
      <c r="G168" s="269"/>
      <c r="H168" s="21"/>
      <c r="I168" s="21"/>
      <c r="J168" s="21"/>
      <c r="K168" s="581">
        <f>K156</f>
        <v>-4.583116592</v>
      </c>
      <c r="L168" s="579" t="s">
        <v>345</v>
      </c>
      <c r="M168" s="527"/>
      <c r="N168" s="527"/>
      <c r="O168" s="527"/>
      <c r="P168" s="581">
        <f>P156</f>
        <v>24.808010584000012</v>
      </c>
      <c r="Q168" s="583" t="s">
        <v>345</v>
      </c>
    </row>
    <row r="169" spans="1:17" ht="23.25">
      <c r="A169" s="285"/>
      <c r="B169" s="271"/>
      <c r="C169" s="271"/>
      <c r="D169" s="267"/>
      <c r="E169" s="267"/>
      <c r="F169" s="272"/>
      <c r="G169" s="267"/>
      <c r="H169" s="21"/>
      <c r="I169" s="21"/>
      <c r="J169" s="21"/>
      <c r="K169" s="527"/>
      <c r="L169" s="580"/>
      <c r="M169" s="527"/>
      <c r="N169" s="527"/>
      <c r="O169" s="527"/>
      <c r="P169" s="527"/>
      <c r="Q169" s="584"/>
    </row>
    <row r="170" spans="1:17" ht="23.25">
      <c r="A170" s="577" t="s">
        <v>346</v>
      </c>
      <c r="B170" s="273"/>
      <c r="C170" s="53"/>
      <c r="D170" s="267"/>
      <c r="E170" s="267"/>
      <c r="F170" s="274"/>
      <c r="G170" s="269"/>
      <c r="H170" s="21"/>
      <c r="I170" s="21"/>
      <c r="J170" s="21"/>
      <c r="K170" s="527">
        <f>-'STEPPED UP GENCO'!K47</f>
        <v>0.21795411</v>
      </c>
      <c r="L170" s="579" t="s">
        <v>345</v>
      </c>
      <c r="M170" s="527"/>
      <c r="N170" s="527"/>
      <c r="O170" s="527"/>
      <c r="P170" s="581">
        <f>-'STEPPED UP GENCO'!P47</f>
        <v>0.6815553228000002</v>
      </c>
      <c r="Q170" s="583" t="s">
        <v>345</v>
      </c>
    </row>
    <row r="171" spans="1:17" ht="15">
      <c r="A171" s="28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6"/>
      <c r="M171" s="21"/>
      <c r="N171" s="21"/>
      <c r="O171" s="21"/>
      <c r="P171" s="21"/>
      <c r="Q171" s="585"/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85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85"/>
    </row>
    <row r="174" spans="1:17" ht="23.25">
      <c r="A174" s="281"/>
      <c r="B174" s="21"/>
      <c r="C174" s="21"/>
      <c r="D174" s="21"/>
      <c r="E174" s="21"/>
      <c r="F174" s="21"/>
      <c r="G174" s="21"/>
      <c r="H174" s="268"/>
      <c r="I174" s="268"/>
      <c r="J174" s="287" t="s">
        <v>348</v>
      </c>
      <c r="K174" s="582">
        <f>SUM(K168:K173)</f>
        <v>-4.365162482</v>
      </c>
      <c r="L174" s="287" t="s">
        <v>345</v>
      </c>
      <c r="M174" s="527"/>
      <c r="N174" s="527"/>
      <c r="O174" s="527"/>
      <c r="P174" s="582">
        <f>SUM(P168:P173)</f>
        <v>25.489565906800014</v>
      </c>
      <c r="Q174" s="287" t="s">
        <v>345</v>
      </c>
    </row>
    <row r="175" spans="1:17" ht="13.5" thickBot="1">
      <c r="A175" s="28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55" zoomScaleNormal="70" zoomScaleSheetLayoutView="55" zoomScalePageLayoutView="50" workbookViewId="0" topLeftCell="A5">
      <selection activeCell="G16" sqref="G16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3" t="str">
        <f>NDPL!Q1</f>
        <v>JUNE-2011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01/07/11</v>
      </c>
      <c r="H5" s="41" t="str">
        <f>NDPL!H5</f>
        <v>INTIAL READING 01/06/11</v>
      </c>
      <c r="I5" s="41" t="s">
        <v>4</v>
      </c>
      <c r="J5" s="41" t="s">
        <v>5</v>
      </c>
      <c r="K5" s="41" t="s">
        <v>6</v>
      </c>
      <c r="L5" s="43" t="str">
        <f>NDPL!G5</f>
        <v>FINAL READING 01/07/11</v>
      </c>
      <c r="M5" s="41" t="str">
        <f>NDPL!H5</f>
        <v>INTIAL READING 01/06/11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3"/>
      <c r="J7" s="643"/>
      <c r="K7" s="643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4"/>
      <c r="J8" s="644"/>
      <c r="K8" s="644"/>
      <c r="L8" s="82"/>
      <c r="M8" s="80"/>
      <c r="N8" s="81"/>
      <c r="O8" s="81"/>
      <c r="P8" s="81"/>
      <c r="Q8" s="184"/>
    </row>
    <row r="9" spans="1:17" ht="18" customHeight="1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100</v>
      </c>
      <c r="G9" s="452">
        <v>9553</v>
      </c>
      <c r="H9" s="453">
        <v>8877</v>
      </c>
      <c r="I9" s="644">
        <f aca="true" t="shared" si="0" ref="I9:I53">G9-H9</f>
        <v>676</v>
      </c>
      <c r="J9" s="644">
        <f aca="true" t="shared" si="1" ref="J9:J53">$F9*I9</f>
        <v>67600</v>
      </c>
      <c r="K9" s="644">
        <f aca="true" t="shared" si="2" ref="K9:K53">J9/1000000</f>
        <v>0.0676</v>
      </c>
      <c r="L9" s="452">
        <v>60574</v>
      </c>
      <c r="M9" s="453">
        <v>60363</v>
      </c>
      <c r="N9" s="632">
        <f aca="true" t="shared" si="3" ref="N9:N53">L9-M9</f>
        <v>211</v>
      </c>
      <c r="O9" s="632">
        <f aca="true" t="shared" si="4" ref="O9:O53">$F9*N9</f>
        <v>21100</v>
      </c>
      <c r="P9" s="632">
        <f aca="true" t="shared" si="5" ref="P9:P53">O9/1000000</f>
        <v>0.0211</v>
      </c>
      <c r="Q9" s="184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52">
        <v>14980</v>
      </c>
      <c r="H10" s="453">
        <v>13593</v>
      </c>
      <c r="I10" s="644">
        <f t="shared" si="0"/>
        <v>1387</v>
      </c>
      <c r="J10" s="644">
        <f t="shared" si="1"/>
        <v>138700</v>
      </c>
      <c r="K10" s="644">
        <f t="shared" si="2"/>
        <v>0.1387</v>
      </c>
      <c r="L10" s="452">
        <v>119215</v>
      </c>
      <c r="M10" s="453">
        <v>118727</v>
      </c>
      <c r="N10" s="632">
        <f t="shared" si="3"/>
        <v>488</v>
      </c>
      <c r="O10" s="632">
        <f t="shared" si="4"/>
        <v>48800</v>
      </c>
      <c r="P10" s="632">
        <f t="shared" si="5"/>
        <v>0.0488</v>
      </c>
      <c r="Q10" s="184"/>
    </row>
    <row r="11" spans="1:17" ht="18" customHeight="1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100</v>
      </c>
      <c r="G11" s="452">
        <v>995346</v>
      </c>
      <c r="H11" s="453">
        <v>995517</v>
      </c>
      <c r="I11" s="644">
        <f t="shared" si="0"/>
        <v>-171</v>
      </c>
      <c r="J11" s="644">
        <f t="shared" si="1"/>
        <v>-17100</v>
      </c>
      <c r="K11" s="644">
        <f t="shared" si="2"/>
        <v>-0.0171</v>
      </c>
      <c r="L11" s="452">
        <v>4572</v>
      </c>
      <c r="M11" s="453">
        <v>4338</v>
      </c>
      <c r="N11" s="632">
        <f t="shared" si="3"/>
        <v>234</v>
      </c>
      <c r="O11" s="632">
        <f t="shared" si="4"/>
        <v>23400</v>
      </c>
      <c r="P11" s="632">
        <f t="shared" si="5"/>
        <v>0.0234</v>
      </c>
      <c r="Q11" s="184"/>
    </row>
    <row r="12" spans="1:17" ht="18" customHeight="1">
      <c r="A12" s="194">
        <v>4</v>
      </c>
      <c r="B12" s="195" t="s">
        <v>118</v>
      </c>
      <c r="C12" s="196">
        <v>4865139</v>
      </c>
      <c r="D12" s="200" t="s">
        <v>13</v>
      </c>
      <c r="E12" s="316" t="s">
        <v>363</v>
      </c>
      <c r="F12" s="201">
        <v>100</v>
      </c>
      <c r="G12" s="452">
        <v>21724</v>
      </c>
      <c r="H12" s="453">
        <v>18644</v>
      </c>
      <c r="I12" s="644">
        <f t="shared" si="0"/>
        <v>3080</v>
      </c>
      <c r="J12" s="644">
        <f t="shared" si="1"/>
        <v>308000</v>
      </c>
      <c r="K12" s="644">
        <f t="shared" si="2"/>
        <v>0.308</v>
      </c>
      <c r="L12" s="452">
        <v>78913</v>
      </c>
      <c r="M12" s="453">
        <v>78578</v>
      </c>
      <c r="N12" s="632">
        <f t="shared" si="3"/>
        <v>335</v>
      </c>
      <c r="O12" s="632">
        <f t="shared" si="4"/>
        <v>33500</v>
      </c>
      <c r="P12" s="632">
        <f t="shared" si="5"/>
        <v>0.0335</v>
      </c>
      <c r="Q12" s="184"/>
    </row>
    <row r="13" spans="1:17" ht="18" customHeight="1">
      <c r="A13" s="194">
        <v>5</v>
      </c>
      <c r="B13" s="195" t="s">
        <v>119</v>
      </c>
      <c r="C13" s="196">
        <v>4864948</v>
      </c>
      <c r="D13" s="200" t="s">
        <v>13</v>
      </c>
      <c r="E13" s="316" t="s">
        <v>363</v>
      </c>
      <c r="F13" s="201">
        <v>1000</v>
      </c>
      <c r="G13" s="452">
        <v>49512</v>
      </c>
      <c r="H13" s="453">
        <v>45809</v>
      </c>
      <c r="I13" s="644">
        <f t="shared" si="0"/>
        <v>3703</v>
      </c>
      <c r="J13" s="644">
        <f t="shared" si="1"/>
        <v>3703000</v>
      </c>
      <c r="K13" s="644">
        <f t="shared" si="2"/>
        <v>3.703</v>
      </c>
      <c r="L13" s="452">
        <v>232</v>
      </c>
      <c r="M13" s="453">
        <v>232</v>
      </c>
      <c r="N13" s="632">
        <f t="shared" si="3"/>
        <v>0</v>
      </c>
      <c r="O13" s="632">
        <f t="shared" si="4"/>
        <v>0</v>
      </c>
      <c r="P13" s="632">
        <f t="shared" si="5"/>
        <v>0</v>
      </c>
      <c r="Q13" s="184"/>
    </row>
    <row r="14" spans="1:17" ht="18" customHeight="1">
      <c r="A14" s="194">
        <v>6</v>
      </c>
      <c r="B14" s="195" t="s">
        <v>394</v>
      </c>
      <c r="C14" s="196">
        <v>4864949</v>
      </c>
      <c r="D14" s="200" t="s">
        <v>13</v>
      </c>
      <c r="E14" s="316" t="s">
        <v>363</v>
      </c>
      <c r="F14" s="701"/>
      <c r="G14" s="631"/>
      <c r="H14" s="632"/>
      <c r="I14" s="644">
        <f>G14-H14</f>
        <v>0</v>
      </c>
      <c r="J14" s="644">
        <f t="shared" si="1"/>
        <v>0</v>
      </c>
      <c r="K14" s="644">
        <f t="shared" si="2"/>
        <v>0</v>
      </c>
      <c r="L14" s="631"/>
      <c r="M14" s="632"/>
      <c r="N14" s="632">
        <f>L14-M14</f>
        <v>0</v>
      </c>
      <c r="O14" s="632">
        <f t="shared" si="4"/>
        <v>0</v>
      </c>
      <c r="P14" s="632">
        <f t="shared" si="5"/>
        <v>0</v>
      </c>
      <c r="Q14" s="184"/>
    </row>
    <row r="15" spans="1:17" ht="18" customHeight="1">
      <c r="A15" s="194">
        <v>7</v>
      </c>
      <c r="B15" s="717" t="s">
        <v>379</v>
      </c>
      <c r="C15" s="718">
        <v>5128434</v>
      </c>
      <c r="D15" s="200" t="s">
        <v>13</v>
      </c>
      <c r="E15" s="316" t="s">
        <v>363</v>
      </c>
      <c r="F15" s="511">
        <v>800</v>
      </c>
      <c r="G15" s="452">
        <v>999991</v>
      </c>
      <c r="H15" s="453">
        <v>999991</v>
      </c>
      <c r="I15" s="644">
        <f>G15-H15</f>
        <v>0</v>
      </c>
      <c r="J15" s="644">
        <f t="shared" si="1"/>
        <v>0</v>
      </c>
      <c r="K15" s="644">
        <f t="shared" si="2"/>
        <v>0</v>
      </c>
      <c r="L15" s="452">
        <v>999938</v>
      </c>
      <c r="M15" s="453">
        <v>999965</v>
      </c>
      <c r="N15" s="632">
        <f>L15-M15</f>
        <v>-27</v>
      </c>
      <c r="O15" s="632">
        <f t="shared" si="4"/>
        <v>-21600</v>
      </c>
      <c r="P15" s="632">
        <f t="shared" si="5"/>
        <v>-0.0216</v>
      </c>
      <c r="Q15" s="730" t="s">
        <v>410</v>
      </c>
    </row>
    <row r="16" spans="1:17" ht="18" customHeight="1">
      <c r="A16" s="194"/>
      <c r="B16" s="717" t="s">
        <v>379</v>
      </c>
      <c r="C16" s="718">
        <v>5128434</v>
      </c>
      <c r="D16" s="200" t="s">
        <v>13</v>
      </c>
      <c r="E16" s="316" t="s">
        <v>363</v>
      </c>
      <c r="F16" s="511"/>
      <c r="G16" s="729" t="s">
        <v>413</v>
      </c>
      <c r="H16" s="453"/>
      <c r="I16" s="644"/>
      <c r="J16" s="644"/>
      <c r="K16" s="644">
        <f>0.5*K15</f>
        <v>0</v>
      </c>
      <c r="L16" s="729" t="s">
        <v>414</v>
      </c>
      <c r="M16" s="453"/>
      <c r="N16" s="632"/>
      <c r="O16" s="632"/>
      <c r="P16" s="644">
        <f>0.5*P15</f>
        <v>-0.0108</v>
      </c>
      <c r="Q16" s="730"/>
    </row>
    <row r="17" spans="1:17" ht="18" customHeight="1">
      <c r="A17" s="194"/>
      <c r="B17" s="202" t="s">
        <v>405</v>
      </c>
      <c r="C17" s="196"/>
      <c r="D17" s="200"/>
      <c r="E17" s="316"/>
      <c r="F17" s="201"/>
      <c r="G17" s="133"/>
      <c r="H17" s="546"/>
      <c r="I17" s="645"/>
      <c r="J17" s="645"/>
      <c r="K17" s="645"/>
      <c r="L17" s="549"/>
      <c r="M17" s="81"/>
      <c r="N17" s="632"/>
      <c r="O17" s="632"/>
      <c r="P17" s="632"/>
      <c r="Q17" s="184"/>
    </row>
    <row r="18" spans="1:17" ht="18" customHeight="1">
      <c r="A18" s="194">
        <v>8</v>
      </c>
      <c r="B18" s="195" t="s">
        <v>210</v>
      </c>
      <c r="C18" s="196">
        <v>4865124</v>
      </c>
      <c r="D18" s="197" t="s">
        <v>13</v>
      </c>
      <c r="E18" s="316" t="s">
        <v>363</v>
      </c>
      <c r="F18" s="201">
        <v>100</v>
      </c>
      <c r="G18" s="452">
        <v>997820</v>
      </c>
      <c r="H18" s="453">
        <v>997811</v>
      </c>
      <c r="I18" s="645">
        <f>G18-H18</f>
        <v>9</v>
      </c>
      <c r="J18" s="645">
        <f t="shared" si="1"/>
        <v>900</v>
      </c>
      <c r="K18" s="645">
        <f t="shared" si="2"/>
        <v>0.0009</v>
      </c>
      <c r="L18" s="452">
        <v>274798</v>
      </c>
      <c r="M18" s="453">
        <v>273891</v>
      </c>
      <c r="N18" s="632">
        <f>L18-M18</f>
        <v>907</v>
      </c>
      <c r="O18" s="632">
        <f t="shared" si="4"/>
        <v>90700</v>
      </c>
      <c r="P18" s="632">
        <f t="shared" si="5"/>
        <v>0.0907</v>
      </c>
      <c r="Q18" s="184"/>
    </row>
    <row r="19" spans="1:17" ht="18" customHeight="1">
      <c r="A19" s="194">
        <v>9</v>
      </c>
      <c r="B19" s="195" t="s">
        <v>211</v>
      </c>
      <c r="C19" s="196">
        <v>4865125</v>
      </c>
      <c r="D19" s="200" t="s">
        <v>13</v>
      </c>
      <c r="E19" s="316" t="s">
        <v>363</v>
      </c>
      <c r="F19" s="201">
        <v>100</v>
      </c>
      <c r="G19" s="452">
        <v>5025</v>
      </c>
      <c r="H19" s="453">
        <v>3645</v>
      </c>
      <c r="I19" s="645">
        <f t="shared" si="0"/>
        <v>1380</v>
      </c>
      <c r="J19" s="645">
        <f t="shared" si="1"/>
        <v>138000</v>
      </c>
      <c r="K19" s="645">
        <f t="shared" si="2"/>
        <v>0.138</v>
      </c>
      <c r="L19" s="452">
        <v>409618</v>
      </c>
      <c r="M19" s="453">
        <v>407892</v>
      </c>
      <c r="N19" s="632">
        <f t="shared" si="3"/>
        <v>1726</v>
      </c>
      <c r="O19" s="632">
        <f t="shared" si="4"/>
        <v>172600</v>
      </c>
      <c r="P19" s="632">
        <f t="shared" si="5"/>
        <v>0.1726</v>
      </c>
      <c r="Q19" s="184"/>
    </row>
    <row r="20" spans="1:17" ht="18" customHeight="1">
      <c r="A20" s="194">
        <v>10</v>
      </c>
      <c r="B20" s="198" t="s">
        <v>212</v>
      </c>
      <c r="C20" s="196">
        <v>4865126</v>
      </c>
      <c r="D20" s="200" t="s">
        <v>13</v>
      </c>
      <c r="E20" s="316" t="s">
        <v>363</v>
      </c>
      <c r="F20" s="201">
        <v>100</v>
      </c>
      <c r="G20" s="452">
        <v>9513</v>
      </c>
      <c r="H20" s="453">
        <v>8687</v>
      </c>
      <c r="I20" s="645">
        <f t="shared" si="0"/>
        <v>826</v>
      </c>
      <c r="J20" s="645">
        <f t="shared" si="1"/>
        <v>82600</v>
      </c>
      <c r="K20" s="645">
        <f t="shared" si="2"/>
        <v>0.0826</v>
      </c>
      <c r="L20" s="452">
        <v>186522</v>
      </c>
      <c r="M20" s="453">
        <v>182998</v>
      </c>
      <c r="N20" s="632">
        <f t="shared" si="3"/>
        <v>3524</v>
      </c>
      <c r="O20" s="632">
        <f t="shared" si="4"/>
        <v>352400</v>
      </c>
      <c r="P20" s="632">
        <f t="shared" si="5"/>
        <v>0.3524</v>
      </c>
      <c r="Q20" s="184"/>
    </row>
    <row r="21" spans="1:17" ht="18" customHeight="1">
      <c r="A21" s="194">
        <v>11</v>
      </c>
      <c r="B21" s="195" t="s">
        <v>213</v>
      </c>
      <c r="C21" s="196">
        <v>4865127</v>
      </c>
      <c r="D21" s="200" t="s">
        <v>13</v>
      </c>
      <c r="E21" s="316" t="s">
        <v>363</v>
      </c>
      <c r="F21" s="201">
        <v>100</v>
      </c>
      <c r="G21" s="452">
        <v>4495</v>
      </c>
      <c r="H21" s="453">
        <v>4079</v>
      </c>
      <c r="I21" s="645">
        <f t="shared" si="0"/>
        <v>416</v>
      </c>
      <c r="J21" s="645">
        <f t="shared" si="1"/>
        <v>41600</v>
      </c>
      <c r="K21" s="645">
        <f t="shared" si="2"/>
        <v>0.0416</v>
      </c>
      <c r="L21" s="452">
        <v>299311</v>
      </c>
      <c r="M21" s="453">
        <v>299108</v>
      </c>
      <c r="N21" s="632">
        <f t="shared" si="3"/>
        <v>203</v>
      </c>
      <c r="O21" s="632">
        <f t="shared" si="4"/>
        <v>20300</v>
      </c>
      <c r="P21" s="632">
        <f t="shared" si="5"/>
        <v>0.0203</v>
      </c>
      <c r="Q21" s="184"/>
    </row>
    <row r="22" spans="1:17" ht="18" customHeight="1">
      <c r="A22" s="194">
        <v>12</v>
      </c>
      <c r="B22" s="195" t="s">
        <v>214</v>
      </c>
      <c r="C22" s="196">
        <v>4865128</v>
      </c>
      <c r="D22" s="200" t="s">
        <v>13</v>
      </c>
      <c r="E22" s="316" t="s">
        <v>363</v>
      </c>
      <c r="F22" s="201">
        <v>100</v>
      </c>
      <c r="G22" s="452">
        <v>998884</v>
      </c>
      <c r="H22" s="453">
        <v>998805</v>
      </c>
      <c r="I22" s="645">
        <f t="shared" si="0"/>
        <v>79</v>
      </c>
      <c r="J22" s="645">
        <f t="shared" si="1"/>
        <v>7900</v>
      </c>
      <c r="K22" s="645">
        <f t="shared" si="2"/>
        <v>0.0079</v>
      </c>
      <c r="L22" s="452">
        <v>214183</v>
      </c>
      <c r="M22" s="453">
        <v>209958</v>
      </c>
      <c r="N22" s="632">
        <f t="shared" si="3"/>
        <v>4225</v>
      </c>
      <c r="O22" s="632">
        <f t="shared" si="4"/>
        <v>422500</v>
      </c>
      <c r="P22" s="632">
        <f t="shared" si="5"/>
        <v>0.4225</v>
      </c>
      <c r="Q22" s="184"/>
    </row>
    <row r="23" spans="1:17" ht="18" customHeight="1">
      <c r="A23" s="194">
        <v>13</v>
      </c>
      <c r="B23" s="195" t="s">
        <v>215</v>
      </c>
      <c r="C23" s="196">
        <v>4865129</v>
      </c>
      <c r="D23" s="197" t="s">
        <v>13</v>
      </c>
      <c r="E23" s="316" t="s">
        <v>363</v>
      </c>
      <c r="F23" s="201">
        <v>100</v>
      </c>
      <c r="G23" s="452">
        <v>998744</v>
      </c>
      <c r="H23" s="453">
        <v>998223</v>
      </c>
      <c r="I23" s="645">
        <f>G23-H23</f>
        <v>521</v>
      </c>
      <c r="J23" s="645">
        <f t="shared" si="1"/>
        <v>52100</v>
      </c>
      <c r="K23" s="645">
        <f t="shared" si="2"/>
        <v>0.0521</v>
      </c>
      <c r="L23" s="452">
        <v>123315</v>
      </c>
      <c r="M23" s="453">
        <v>122138</v>
      </c>
      <c r="N23" s="632">
        <f>L23-M23</f>
        <v>1177</v>
      </c>
      <c r="O23" s="632">
        <f t="shared" si="4"/>
        <v>117700</v>
      </c>
      <c r="P23" s="632">
        <f t="shared" si="5"/>
        <v>0.1177</v>
      </c>
      <c r="Q23" s="184"/>
    </row>
    <row r="24" spans="1:17" ht="18" customHeight="1">
      <c r="A24" s="194">
        <v>14</v>
      </c>
      <c r="B24" s="195" t="s">
        <v>216</v>
      </c>
      <c r="C24" s="196">
        <v>4865130</v>
      </c>
      <c r="D24" s="200" t="s">
        <v>13</v>
      </c>
      <c r="E24" s="316" t="s">
        <v>363</v>
      </c>
      <c r="F24" s="201">
        <v>100</v>
      </c>
      <c r="G24" s="452">
        <v>9393</v>
      </c>
      <c r="H24" s="453">
        <v>8610</v>
      </c>
      <c r="I24" s="645">
        <f t="shared" si="0"/>
        <v>783</v>
      </c>
      <c r="J24" s="645">
        <f t="shared" si="1"/>
        <v>78300</v>
      </c>
      <c r="K24" s="645">
        <f t="shared" si="2"/>
        <v>0.0783</v>
      </c>
      <c r="L24" s="452">
        <v>182635</v>
      </c>
      <c r="M24" s="453">
        <v>182494</v>
      </c>
      <c r="N24" s="632">
        <f t="shared" si="3"/>
        <v>141</v>
      </c>
      <c r="O24" s="632">
        <f t="shared" si="4"/>
        <v>14100</v>
      </c>
      <c r="P24" s="632">
        <f t="shared" si="5"/>
        <v>0.0141</v>
      </c>
      <c r="Q24" s="184"/>
    </row>
    <row r="25" spans="1:17" ht="18" customHeight="1">
      <c r="A25" s="194">
        <v>15</v>
      </c>
      <c r="B25" s="195" t="s">
        <v>217</v>
      </c>
      <c r="C25" s="196">
        <v>4865131</v>
      </c>
      <c r="D25" s="200" t="s">
        <v>13</v>
      </c>
      <c r="E25" s="316" t="s">
        <v>363</v>
      </c>
      <c r="F25" s="201">
        <v>100</v>
      </c>
      <c r="G25" s="452">
        <v>8614</v>
      </c>
      <c r="H25" s="453">
        <v>7032</v>
      </c>
      <c r="I25" s="645">
        <f t="shared" si="0"/>
        <v>1582</v>
      </c>
      <c r="J25" s="645">
        <f t="shared" si="1"/>
        <v>158200</v>
      </c>
      <c r="K25" s="645">
        <f t="shared" si="2"/>
        <v>0.1582</v>
      </c>
      <c r="L25" s="452">
        <v>221485</v>
      </c>
      <c r="M25" s="453">
        <v>220902</v>
      </c>
      <c r="N25" s="632">
        <f t="shared" si="3"/>
        <v>583</v>
      </c>
      <c r="O25" s="632">
        <f t="shared" si="4"/>
        <v>58300</v>
      </c>
      <c r="P25" s="632">
        <f t="shared" si="5"/>
        <v>0.0583</v>
      </c>
      <c r="Q25" s="184"/>
    </row>
    <row r="26" spans="1:17" ht="18" customHeight="1">
      <c r="A26" s="194"/>
      <c r="B26" s="203" t="s">
        <v>218</v>
      </c>
      <c r="C26" s="196"/>
      <c r="D26" s="200"/>
      <c r="E26" s="316"/>
      <c r="F26" s="201"/>
      <c r="G26" s="133"/>
      <c r="H26" s="546"/>
      <c r="I26" s="645"/>
      <c r="J26" s="645"/>
      <c r="K26" s="645"/>
      <c r="L26" s="549"/>
      <c r="M26" s="81"/>
      <c r="N26" s="632"/>
      <c r="O26" s="632"/>
      <c r="P26" s="632"/>
      <c r="Q26" s="184"/>
    </row>
    <row r="27" spans="1:17" ht="18" customHeight="1">
      <c r="A27" s="194">
        <v>16</v>
      </c>
      <c r="B27" s="195" t="s">
        <v>219</v>
      </c>
      <c r="C27" s="196">
        <v>4865037</v>
      </c>
      <c r="D27" s="200" t="s">
        <v>13</v>
      </c>
      <c r="E27" s="316" t="s">
        <v>363</v>
      </c>
      <c r="F27" s="201">
        <v>1100</v>
      </c>
      <c r="G27" s="452">
        <v>0</v>
      </c>
      <c r="H27" s="453">
        <v>0</v>
      </c>
      <c r="I27" s="645">
        <f t="shared" si="0"/>
        <v>0</v>
      </c>
      <c r="J27" s="645">
        <f t="shared" si="1"/>
        <v>0</v>
      </c>
      <c r="K27" s="645">
        <f t="shared" si="2"/>
        <v>0</v>
      </c>
      <c r="L27" s="452">
        <v>56773</v>
      </c>
      <c r="M27" s="453">
        <v>54529</v>
      </c>
      <c r="N27" s="632">
        <f t="shared" si="3"/>
        <v>2244</v>
      </c>
      <c r="O27" s="632">
        <f t="shared" si="4"/>
        <v>2468400</v>
      </c>
      <c r="P27" s="632">
        <f t="shared" si="5"/>
        <v>2.4684</v>
      </c>
      <c r="Q27" s="184"/>
    </row>
    <row r="28" spans="1:17" ht="18" customHeight="1">
      <c r="A28" s="194">
        <v>17</v>
      </c>
      <c r="B28" s="195" t="s">
        <v>220</v>
      </c>
      <c r="C28" s="196">
        <v>4865038</v>
      </c>
      <c r="D28" s="200" t="s">
        <v>13</v>
      </c>
      <c r="E28" s="316" t="s">
        <v>363</v>
      </c>
      <c r="F28" s="201">
        <v>1000</v>
      </c>
      <c r="G28" s="452">
        <v>4839</v>
      </c>
      <c r="H28" s="453">
        <v>4855</v>
      </c>
      <c r="I28" s="645">
        <f t="shared" si="0"/>
        <v>-16</v>
      </c>
      <c r="J28" s="645">
        <f t="shared" si="1"/>
        <v>-16000</v>
      </c>
      <c r="K28" s="645">
        <f t="shared" si="2"/>
        <v>-0.016</v>
      </c>
      <c r="L28" s="452">
        <v>36284</v>
      </c>
      <c r="M28" s="453">
        <v>36270</v>
      </c>
      <c r="N28" s="632">
        <f t="shared" si="3"/>
        <v>14</v>
      </c>
      <c r="O28" s="632">
        <f t="shared" si="4"/>
        <v>14000</v>
      </c>
      <c r="P28" s="632">
        <f t="shared" si="5"/>
        <v>0.014</v>
      </c>
      <c r="Q28" s="184"/>
    </row>
    <row r="29" spans="1:17" ht="18" customHeight="1">
      <c r="A29" s="194">
        <v>18</v>
      </c>
      <c r="B29" s="195" t="s">
        <v>221</v>
      </c>
      <c r="C29" s="196">
        <v>4865039</v>
      </c>
      <c r="D29" s="200" t="s">
        <v>13</v>
      </c>
      <c r="E29" s="316" t="s">
        <v>363</v>
      </c>
      <c r="F29" s="201">
        <v>1100</v>
      </c>
      <c r="G29" s="452">
        <v>0</v>
      </c>
      <c r="H29" s="453">
        <v>0</v>
      </c>
      <c r="I29" s="645">
        <f t="shared" si="0"/>
        <v>0</v>
      </c>
      <c r="J29" s="645">
        <f t="shared" si="1"/>
        <v>0</v>
      </c>
      <c r="K29" s="645">
        <f t="shared" si="2"/>
        <v>0</v>
      </c>
      <c r="L29" s="452">
        <v>122731</v>
      </c>
      <c r="M29" s="453">
        <v>120821</v>
      </c>
      <c r="N29" s="632">
        <f t="shared" si="3"/>
        <v>1910</v>
      </c>
      <c r="O29" s="632">
        <f t="shared" si="4"/>
        <v>2101000</v>
      </c>
      <c r="P29" s="632">
        <f t="shared" si="5"/>
        <v>2.101</v>
      </c>
      <c r="Q29" s="184"/>
    </row>
    <row r="30" spans="1:17" ht="18" customHeight="1">
      <c r="A30" s="194">
        <v>19</v>
      </c>
      <c r="B30" s="198" t="s">
        <v>222</v>
      </c>
      <c r="C30" s="196">
        <v>4865040</v>
      </c>
      <c r="D30" s="200" t="s">
        <v>13</v>
      </c>
      <c r="E30" s="316" t="s">
        <v>363</v>
      </c>
      <c r="F30" s="201">
        <v>1000</v>
      </c>
      <c r="G30" s="452">
        <v>8210</v>
      </c>
      <c r="H30" s="453">
        <v>8121</v>
      </c>
      <c r="I30" s="645">
        <f t="shared" si="0"/>
        <v>89</v>
      </c>
      <c r="J30" s="645">
        <f t="shared" si="1"/>
        <v>89000</v>
      </c>
      <c r="K30" s="645">
        <f t="shared" si="2"/>
        <v>0.089</v>
      </c>
      <c r="L30" s="452">
        <v>48186</v>
      </c>
      <c r="M30" s="453">
        <v>48141</v>
      </c>
      <c r="N30" s="632">
        <f t="shared" si="3"/>
        <v>45</v>
      </c>
      <c r="O30" s="632">
        <f t="shared" si="4"/>
        <v>45000</v>
      </c>
      <c r="P30" s="632">
        <f t="shared" si="5"/>
        <v>0.045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44"/>
      <c r="J31" s="644"/>
      <c r="K31" s="646">
        <f>SUM(K27:K30)</f>
        <v>0.073</v>
      </c>
      <c r="L31" s="224"/>
      <c r="M31" s="81"/>
      <c r="N31" s="632"/>
      <c r="O31" s="632"/>
      <c r="P31" s="702">
        <f>SUM(P27:P30)</f>
        <v>4.628399999999999</v>
      </c>
      <c r="Q31" s="184"/>
    </row>
    <row r="32" spans="1:17" ht="18" customHeight="1">
      <c r="A32" s="194"/>
      <c r="B32" s="202" t="s">
        <v>123</v>
      </c>
      <c r="C32" s="196"/>
      <c r="D32" s="197"/>
      <c r="E32" s="316"/>
      <c r="F32" s="201"/>
      <c r="G32" s="133"/>
      <c r="H32" s="81"/>
      <c r="I32" s="644"/>
      <c r="J32" s="644"/>
      <c r="K32" s="644"/>
      <c r="L32" s="224"/>
      <c r="M32" s="81"/>
      <c r="N32" s="632"/>
      <c r="O32" s="632"/>
      <c r="P32" s="632"/>
      <c r="Q32" s="184"/>
    </row>
    <row r="33" spans="1:17" ht="18" customHeight="1">
      <c r="A33" s="194">
        <v>20</v>
      </c>
      <c r="B33" s="195" t="s">
        <v>191</v>
      </c>
      <c r="C33" s="196">
        <v>4865140</v>
      </c>
      <c r="D33" s="200" t="s">
        <v>13</v>
      </c>
      <c r="E33" s="316" t="s">
        <v>363</v>
      </c>
      <c r="F33" s="201">
        <v>100</v>
      </c>
      <c r="G33" s="452">
        <v>750257</v>
      </c>
      <c r="H33" s="453">
        <v>741510</v>
      </c>
      <c r="I33" s="644">
        <f t="shared" si="0"/>
        <v>8747</v>
      </c>
      <c r="J33" s="644">
        <f t="shared" si="1"/>
        <v>874700</v>
      </c>
      <c r="K33" s="644">
        <f t="shared" si="2"/>
        <v>0.8747</v>
      </c>
      <c r="L33" s="452">
        <v>43876</v>
      </c>
      <c r="M33" s="453">
        <v>43512</v>
      </c>
      <c r="N33" s="632">
        <f t="shared" si="3"/>
        <v>364</v>
      </c>
      <c r="O33" s="632">
        <f t="shared" si="4"/>
        <v>36400</v>
      </c>
      <c r="P33" s="632">
        <f t="shared" si="5"/>
        <v>0.0364</v>
      </c>
      <c r="Q33" s="184"/>
    </row>
    <row r="34" spans="1:17" ht="18" customHeight="1">
      <c r="A34" s="194">
        <v>21</v>
      </c>
      <c r="B34" s="195" t="s">
        <v>192</v>
      </c>
      <c r="C34" s="196">
        <v>4864852</v>
      </c>
      <c r="D34" s="200" t="s">
        <v>13</v>
      </c>
      <c r="E34" s="316" t="s">
        <v>363</v>
      </c>
      <c r="F34" s="201">
        <v>1000</v>
      </c>
      <c r="G34" s="452">
        <v>3075</v>
      </c>
      <c r="H34" s="453">
        <v>3085</v>
      </c>
      <c r="I34" s="644">
        <f>G34-H34</f>
        <v>-10</v>
      </c>
      <c r="J34" s="644">
        <f t="shared" si="1"/>
        <v>-10000</v>
      </c>
      <c r="K34" s="644">
        <f t="shared" si="2"/>
        <v>-0.01</v>
      </c>
      <c r="L34" s="452">
        <v>1653</v>
      </c>
      <c r="M34" s="453">
        <v>1551</v>
      </c>
      <c r="N34" s="632">
        <f>L34-M34</f>
        <v>102</v>
      </c>
      <c r="O34" s="632">
        <f t="shared" si="4"/>
        <v>102000</v>
      </c>
      <c r="P34" s="632">
        <f t="shared" si="5"/>
        <v>0.102</v>
      </c>
      <c r="Q34" s="184"/>
    </row>
    <row r="35" spans="1:17" ht="18" customHeight="1">
      <c r="A35" s="194">
        <v>22</v>
      </c>
      <c r="B35" s="198" t="s">
        <v>193</v>
      </c>
      <c r="C35" s="196">
        <v>4865142</v>
      </c>
      <c r="D35" s="200" t="s">
        <v>13</v>
      </c>
      <c r="E35" s="316" t="s">
        <v>363</v>
      </c>
      <c r="F35" s="201">
        <v>100</v>
      </c>
      <c r="G35" s="452">
        <v>774228</v>
      </c>
      <c r="H35" s="453">
        <v>759682</v>
      </c>
      <c r="I35" s="644">
        <f>G35-H35</f>
        <v>14546</v>
      </c>
      <c r="J35" s="644">
        <f t="shared" si="1"/>
        <v>1454600</v>
      </c>
      <c r="K35" s="644">
        <f t="shared" si="2"/>
        <v>1.4546</v>
      </c>
      <c r="L35" s="452">
        <v>39012</v>
      </c>
      <c r="M35" s="453">
        <v>38259</v>
      </c>
      <c r="N35" s="632">
        <f>L35-M35</f>
        <v>753</v>
      </c>
      <c r="O35" s="632">
        <f t="shared" si="4"/>
        <v>75300</v>
      </c>
      <c r="P35" s="632">
        <f t="shared" si="5"/>
        <v>0.0753</v>
      </c>
      <c r="Q35" s="184"/>
    </row>
    <row r="36" spans="1:17" ht="18" customHeight="1">
      <c r="A36" s="194"/>
      <c r="B36" s="203" t="s">
        <v>197</v>
      </c>
      <c r="C36" s="196"/>
      <c r="D36" s="200"/>
      <c r="E36" s="316"/>
      <c r="F36" s="201"/>
      <c r="G36" s="133"/>
      <c r="H36" s="81"/>
      <c r="I36" s="644"/>
      <c r="J36" s="644"/>
      <c r="K36" s="644"/>
      <c r="L36" s="224"/>
      <c r="M36" s="81"/>
      <c r="N36" s="632"/>
      <c r="O36" s="632"/>
      <c r="P36" s="632"/>
      <c r="Q36" s="184"/>
    </row>
    <row r="37" spans="1:17" ht="18" customHeight="1">
      <c r="A37" s="194">
        <v>23</v>
      </c>
      <c r="B37" s="195" t="s">
        <v>383</v>
      </c>
      <c r="C37" s="196">
        <v>4865103</v>
      </c>
      <c r="D37" s="200" t="s">
        <v>13</v>
      </c>
      <c r="E37" s="197" t="s">
        <v>14</v>
      </c>
      <c r="F37" s="201">
        <v>100</v>
      </c>
      <c r="G37" s="452">
        <v>16915</v>
      </c>
      <c r="H37" s="453">
        <v>16068</v>
      </c>
      <c r="I37" s="645">
        <f>G37-H37</f>
        <v>847</v>
      </c>
      <c r="J37" s="645">
        <f>$F37*I37</f>
        <v>84700</v>
      </c>
      <c r="K37" s="645">
        <f>J37/1000000</f>
        <v>0.0847</v>
      </c>
      <c r="L37" s="452">
        <v>8320</v>
      </c>
      <c r="M37" s="453">
        <v>6569</v>
      </c>
      <c r="N37" s="632">
        <f>L37-M37</f>
        <v>1751</v>
      </c>
      <c r="O37" s="632">
        <f>$F37*N37</f>
        <v>175100</v>
      </c>
      <c r="P37" s="632">
        <f>O37/1000000</f>
        <v>0.1751</v>
      </c>
      <c r="Q37" s="573"/>
    </row>
    <row r="38" spans="1:17" ht="18" customHeight="1">
      <c r="A38" s="194">
        <v>24</v>
      </c>
      <c r="B38" s="195" t="s">
        <v>224</v>
      </c>
      <c r="C38" s="196">
        <v>4865132</v>
      </c>
      <c r="D38" s="200" t="s">
        <v>13</v>
      </c>
      <c r="E38" s="316" t="s">
        <v>363</v>
      </c>
      <c r="F38" s="201">
        <v>100</v>
      </c>
      <c r="G38" s="452">
        <v>17091</v>
      </c>
      <c r="H38" s="453">
        <v>15350</v>
      </c>
      <c r="I38" s="645">
        <f t="shared" si="0"/>
        <v>1741</v>
      </c>
      <c r="J38" s="645">
        <f t="shared" si="1"/>
        <v>174100</v>
      </c>
      <c r="K38" s="645">
        <f t="shared" si="2"/>
        <v>0.1741</v>
      </c>
      <c r="L38" s="452">
        <v>613936</v>
      </c>
      <c r="M38" s="453">
        <v>610563</v>
      </c>
      <c r="N38" s="632">
        <f t="shared" si="3"/>
        <v>3373</v>
      </c>
      <c r="O38" s="632">
        <f t="shared" si="4"/>
        <v>337300</v>
      </c>
      <c r="P38" s="632">
        <f t="shared" si="5"/>
        <v>0.3373</v>
      </c>
      <c r="Q38" s="184"/>
    </row>
    <row r="39" spans="1:17" ht="18" customHeight="1" thickBot="1">
      <c r="A39" s="194">
        <v>25</v>
      </c>
      <c r="B39" s="215" t="s">
        <v>225</v>
      </c>
      <c r="C39" s="207">
        <v>4864803</v>
      </c>
      <c r="D39" s="209" t="s">
        <v>13</v>
      </c>
      <c r="E39" s="206" t="s">
        <v>363</v>
      </c>
      <c r="F39" s="216">
        <v>100</v>
      </c>
      <c r="G39" s="457">
        <v>85943</v>
      </c>
      <c r="H39" s="458">
        <v>85724</v>
      </c>
      <c r="I39" s="647">
        <f>G39-H39</f>
        <v>219</v>
      </c>
      <c r="J39" s="647">
        <f t="shared" si="1"/>
        <v>21900</v>
      </c>
      <c r="K39" s="647">
        <f t="shared" si="2"/>
        <v>0.0219</v>
      </c>
      <c r="L39" s="452">
        <v>197317</v>
      </c>
      <c r="M39" s="458">
        <v>184973</v>
      </c>
      <c r="N39" s="642">
        <f>L39-M39</f>
        <v>12344</v>
      </c>
      <c r="O39" s="642">
        <f t="shared" si="4"/>
        <v>1234400</v>
      </c>
      <c r="P39" s="677">
        <f t="shared" si="5"/>
        <v>1.2344</v>
      </c>
      <c r="Q39" s="185"/>
    </row>
    <row r="40" spans="1:17" ht="18" customHeight="1" thickTop="1">
      <c r="A40" s="193"/>
      <c r="B40" s="195"/>
      <c r="C40" s="196"/>
      <c r="D40" s="197"/>
      <c r="E40" s="316"/>
      <c r="F40" s="196"/>
      <c r="G40" s="196"/>
      <c r="H40" s="81"/>
      <c r="I40" s="81"/>
      <c r="J40" s="81"/>
      <c r="K40" s="81"/>
      <c r="L40" s="548"/>
      <c r="M40" s="81"/>
      <c r="N40" s="81"/>
      <c r="O40" s="81"/>
      <c r="P40" s="81"/>
      <c r="Q40" s="27"/>
    </row>
    <row r="41" spans="1:17" ht="21" customHeight="1" thickBot="1">
      <c r="A41" s="220"/>
      <c r="B41" s="557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3" t="str">
        <f>NDPL!Q1</f>
        <v>JUNE-2011</v>
      </c>
    </row>
    <row r="42" spans="1:17" ht="21.75" customHeight="1" thickTop="1">
      <c r="A42" s="191"/>
      <c r="B42" s="561" t="s">
        <v>365</v>
      </c>
      <c r="C42" s="196"/>
      <c r="D42" s="197"/>
      <c r="E42" s="316"/>
      <c r="F42" s="196"/>
      <c r="G42" s="562"/>
      <c r="H42" s="81"/>
      <c r="I42" s="81"/>
      <c r="J42" s="81"/>
      <c r="K42" s="81"/>
      <c r="L42" s="562"/>
      <c r="M42" s="81"/>
      <c r="N42" s="81"/>
      <c r="O42" s="81"/>
      <c r="P42" s="563"/>
      <c r="Q42" s="564"/>
    </row>
    <row r="43" spans="1:17" ht="18" customHeight="1">
      <c r="A43" s="194"/>
      <c r="B43" s="202" t="s">
        <v>200</v>
      </c>
      <c r="C43" s="196"/>
      <c r="D43" s="197"/>
      <c r="E43" s="316"/>
      <c r="F43" s="201"/>
      <c r="G43" s="133"/>
      <c r="H43" s="81"/>
      <c r="I43" s="81"/>
      <c r="J43" s="81"/>
      <c r="K43" s="81"/>
      <c r="L43" s="224"/>
      <c r="M43" s="81"/>
      <c r="N43" s="81"/>
      <c r="O43" s="81"/>
      <c r="P43" s="81"/>
      <c r="Q43" s="184"/>
    </row>
    <row r="44" spans="1:17" ht="25.5">
      <c r="A44" s="194">
        <v>26</v>
      </c>
      <c r="B44" s="204" t="s">
        <v>226</v>
      </c>
      <c r="C44" s="196">
        <v>4865133</v>
      </c>
      <c r="D44" s="200" t="s">
        <v>13</v>
      </c>
      <c r="E44" s="316" t="s">
        <v>363</v>
      </c>
      <c r="F44" s="201">
        <v>-100</v>
      </c>
      <c r="G44" s="452">
        <v>159080</v>
      </c>
      <c r="H44" s="453">
        <v>159363</v>
      </c>
      <c r="I44" s="632">
        <f t="shared" si="0"/>
        <v>-283</v>
      </c>
      <c r="J44" s="632">
        <f t="shared" si="1"/>
        <v>28300</v>
      </c>
      <c r="K44" s="632">
        <f t="shared" si="2"/>
        <v>0.0283</v>
      </c>
      <c r="L44" s="452">
        <v>31900</v>
      </c>
      <c r="M44" s="453">
        <v>31292</v>
      </c>
      <c r="N44" s="632">
        <f t="shared" si="3"/>
        <v>608</v>
      </c>
      <c r="O44" s="632">
        <f t="shared" si="4"/>
        <v>-60800</v>
      </c>
      <c r="P44" s="632">
        <f t="shared" si="5"/>
        <v>-0.0608</v>
      </c>
      <c r="Q44" s="184"/>
    </row>
    <row r="45" spans="1:17" ht="18" customHeight="1">
      <c r="A45" s="194"/>
      <c r="B45" s="202" t="s">
        <v>202</v>
      </c>
      <c r="C45" s="196"/>
      <c r="D45" s="200"/>
      <c r="E45" s="316"/>
      <c r="F45" s="201"/>
      <c r="G45" s="133"/>
      <c r="H45" s="81"/>
      <c r="I45" s="632"/>
      <c r="J45" s="632"/>
      <c r="K45" s="632"/>
      <c r="L45" s="224"/>
      <c r="M45" s="81"/>
      <c r="N45" s="632"/>
      <c r="O45" s="632"/>
      <c r="P45" s="632"/>
      <c r="Q45" s="184"/>
    </row>
    <row r="46" spans="1:17" ht="18" customHeight="1">
      <c r="A46" s="194">
        <v>27</v>
      </c>
      <c r="B46" s="195" t="s">
        <v>186</v>
      </c>
      <c r="C46" s="196">
        <v>4865076</v>
      </c>
      <c r="D46" s="200" t="s">
        <v>13</v>
      </c>
      <c r="E46" s="316" t="s">
        <v>363</v>
      </c>
      <c r="F46" s="201">
        <v>100</v>
      </c>
      <c r="G46" s="452">
        <v>775</v>
      </c>
      <c r="H46" s="453">
        <v>759</v>
      </c>
      <c r="I46" s="632">
        <f t="shared" si="0"/>
        <v>16</v>
      </c>
      <c r="J46" s="632">
        <f t="shared" si="1"/>
        <v>1600</v>
      </c>
      <c r="K46" s="632">
        <f t="shared" si="2"/>
        <v>0.0016</v>
      </c>
      <c r="L46" s="452">
        <v>11903</v>
      </c>
      <c r="M46" s="453">
        <v>11723</v>
      </c>
      <c r="N46" s="632">
        <f t="shared" si="3"/>
        <v>180</v>
      </c>
      <c r="O46" s="632">
        <f t="shared" si="4"/>
        <v>18000</v>
      </c>
      <c r="P46" s="632">
        <f t="shared" si="5"/>
        <v>0.018</v>
      </c>
      <c r="Q46" s="184"/>
    </row>
    <row r="47" spans="1:17" ht="18" customHeight="1">
      <c r="A47" s="194">
        <v>28</v>
      </c>
      <c r="B47" s="198" t="s">
        <v>203</v>
      </c>
      <c r="C47" s="196">
        <v>4865077</v>
      </c>
      <c r="D47" s="200" t="s">
        <v>13</v>
      </c>
      <c r="E47" s="316" t="s">
        <v>363</v>
      </c>
      <c r="F47" s="201">
        <v>100</v>
      </c>
      <c r="G47" s="133"/>
      <c r="H47" s="81"/>
      <c r="I47" s="632">
        <f t="shared" si="0"/>
        <v>0</v>
      </c>
      <c r="J47" s="632">
        <f t="shared" si="1"/>
        <v>0</v>
      </c>
      <c r="K47" s="632">
        <f t="shared" si="2"/>
        <v>0</v>
      </c>
      <c r="L47" s="549"/>
      <c r="M47" s="81"/>
      <c r="N47" s="632">
        <f t="shared" si="3"/>
        <v>0</v>
      </c>
      <c r="O47" s="632">
        <f t="shared" si="4"/>
        <v>0</v>
      </c>
      <c r="P47" s="632">
        <f t="shared" si="5"/>
        <v>0</v>
      </c>
      <c r="Q47" s="184"/>
    </row>
    <row r="48" spans="1:17" ht="18" customHeight="1">
      <c r="A48" s="194"/>
      <c r="B48" s="202" t="s">
        <v>176</v>
      </c>
      <c r="C48" s="196"/>
      <c r="D48" s="200"/>
      <c r="E48" s="316"/>
      <c r="F48" s="201"/>
      <c r="G48" s="133"/>
      <c r="H48" s="81"/>
      <c r="I48" s="632"/>
      <c r="J48" s="632"/>
      <c r="K48" s="632"/>
      <c r="L48" s="224"/>
      <c r="M48" s="81"/>
      <c r="N48" s="632"/>
      <c r="O48" s="632"/>
      <c r="P48" s="632"/>
      <c r="Q48" s="184"/>
    </row>
    <row r="49" spans="1:17" ht="18" customHeight="1">
      <c r="A49" s="194">
        <v>29</v>
      </c>
      <c r="B49" s="195" t="s">
        <v>194</v>
      </c>
      <c r="C49" s="196">
        <v>4865093</v>
      </c>
      <c r="D49" s="200" t="s">
        <v>13</v>
      </c>
      <c r="E49" s="316" t="s">
        <v>363</v>
      </c>
      <c r="F49" s="201">
        <v>100</v>
      </c>
      <c r="G49" s="452">
        <v>16258</v>
      </c>
      <c r="H49" s="453">
        <v>15476</v>
      </c>
      <c r="I49" s="632">
        <f t="shared" si="0"/>
        <v>782</v>
      </c>
      <c r="J49" s="632">
        <f t="shared" si="1"/>
        <v>78200</v>
      </c>
      <c r="K49" s="632">
        <f t="shared" si="2"/>
        <v>0.0782</v>
      </c>
      <c r="L49" s="452">
        <v>49695</v>
      </c>
      <c r="M49" s="453">
        <v>49255</v>
      </c>
      <c r="N49" s="632">
        <f t="shared" si="3"/>
        <v>440</v>
      </c>
      <c r="O49" s="632">
        <f t="shared" si="4"/>
        <v>44000</v>
      </c>
      <c r="P49" s="632">
        <f t="shared" si="5"/>
        <v>0.044</v>
      </c>
      <c r="Q49" s="184"/>
    </row>
    <row r="50" spans="1:17" ht="19.5" customHeight="1">
      <c r="A50" s="194">
        <v>30</v>
      </c>
      <c r="B50" s="198" t="s">
        <v>195</v>
      </c>
      <c r="C50" s="196">
        <v>4865094</v>
      </c>
      <c r="D50" s="200" t="s">
        <v>13</v>
      </c>
      <c r="E50" s="316" t="s">
        <v>363</v>
      </c>
      <c r="F50" s="201">
        <v>100</v>
      </c>
      <c r="G50" s="452">
        <v>14626</v>
      </c>
      <c r="H50" s="453">
        <v>14403</v>
      </c>
      <c r="I50" s="632">
        <f>G50-H50</f>
        <v>223</v>
      </c>
      <c r="J50" s="632">
        <f t="shared" si="1"/>
        <v>22300</v>
      </c>
      <c r="K50" s="632">
        <f t="shared" si="2"/>
        <v>0.0223</v>
      </c>
      <c r="L50" s="452">
        <v>50397</v>
      </c>
      <c r="M50" s="453">
        <v>49505</v>
      </c>
      <c r="N50" s="632">
        <f>L50-M50</f>
        <v>892</v>
      </c>
      <c r="O50" s="632">
        <f t="shared" si="4"/>
        <v>89200</v>
      </c>
      <c r="P50" s="632">
        <f t="shared" si="5"/>
        <v>0.0892</v>
      </c>
      <c r="Q50" s="184"/>
    </row>
    <row r="51" spans="1:17" ht="25.5">
      <c r="A51" s="194">
        <v>31</v>
      </c>
      <c r="B51" s="204" t="s">
        <v>223</v>
      </c>
      <c r="C51" s="196">
        <v>4865144</v>
      </c>
      <c r="D51" s="200" t="s">
        <v>13</v>
      </c>
      <c r="E51" s="316" t="s">
        <v>363</v>
      </c>
      <c r="F51" s="201">
        <v>200</v>
      </c>
      <c r="G51" s="713">
        <v>38484</v>
      </c>
      <c r="H51" s="714">
        <v>36762</v>
      </c>
      <c r="I51" s="644">
        <f t="shared" si="0"/>
        <v>1722</v>
      </c>
      <c r="J51" s="644">
        <f t="shared" si="1"/>
        <v>344400</v>
      </c>
      <c r="K51" s="644">
        <f t="shared" si="2"/>
        <v>0.3444</v>
      </c>
      <c r="L51" s="713">
        <v>102710</v>
      </c>
      <c r="M51" s="714">
        <v>102076</v>
      </c>
      <c r="N51" s="644">
        <f t="shared" si="3"/>
        <v>634</v>
      </c>
      <c r="O51" s="644">
        <f t="shared" si="4"/>
        <v>126800</v>
      </c>
      <c r="P51" s="644">
        <f t="shared" si="5"/>
        <v>0.1268</v>
      </c>
      <c r="Q51" s="715"/>
    </row>
    <row r="52" spans="1:17" ht="18" customHeight="1">
      <c r="A52" s="194"/>
      <c r="B52" s="202" t="s">
        <v>186</v>
      </c>
      <c r="C52" s="196"/>
      <c r="D52" s="200"/>
      <c r="E52" s="197"/>
      <c r="F52" s="201"/>
      <c r="G52" s="452"/>
      <c r="H52" s="453"/>
      <c r="I52" s="632"/>
      <c r="J52" s="632"/>
      <c r="K52" s="632"/>
      <c r="L52" s="224"/>
      <c r="M52" s="81"/>
      <c r="N52" s="632"/>
      <c r="O52" s="632"/>
      <c r="P52" s="632"/>
      <c r="Q52" s="184"/>
    </row>
    <row r="53" spans="1:17" ht="18" customHeight="1">
      <c r="A53" s="194">
        <v>32</v>
      </c>
      <c r="B53" s="195" t="s">
        <v>187</v>
      </c>
      <c r="C53" s="196">
        <v>4865143</v>
      </c>
      <c r="D53" s="200" t="s">
        <v>13</v>
      </c>
      <c r="E53" s="197" t="s">
        <v>14</v>
      </c>
      <c r="F53" s="201">
        <v>-100</v>
      </c>
      <c r="G53" s="452">
        <v>975305</v>
      </c>
      <c r="H53" s="453">
        <v>975305</v>
      </c>
      <c r="I53" s="632">
        <f t="shared" si="0"/>
        <v>0</v>
      </c>
      <c r="J53" s="632">
        <f t="shared" si="1"/>
        <v>0</v>
      </c>
      <c r="K53" s="632">
        <f t="shared" si="2"/>
        <v>0</v>
      </c>
      <c r="L53" s="452">
        <v>857574</v>
      </c>
      <c r="M53" s="453">
        <v>857574</v>
      </c>
      <c r="N53" s="632">
        <f t="shared" si="3"/>
        <v>0</v>
      </c>
      <c r="O53" s="632">
        <f t="shared" si="4"/>
        <v>0</v>
      </c>
      <c r="P53" s="632">
        <f t="shared" si="5"/>
        <v>0</v>
      </c>
      <c r="Q53" s="184"/>
    </row>
    <row r="54" spans="1:23" ht="18" customHeight="1" thickBot="1">
      <c r="A54" s="205"/>
      <c r="B54" s="206"/>
      <c r="C54" s="207"/>
      <c r="D54" s="208"/>
      <c r="E54" s="209"/>
      <c r="F54" s="210"/>
      <c r="G54" s="211"/>
      <c r="H54" s="212"/>
      <c r="I54" s="213"/>
      <c r="J54" s="213"/>
      <c r="K54" s="213"/>
      <c r="L54" s="214"/>
      <c r="M54" s="212"/>
      <c r="N54" s="213"/>
      <c r="O54" s="213"/>
      <c r="P54" s="213"/>
      <c r="Q54" s="218"/>
      <c r="R54" s="95"/>
      <c r="S54" s="95"/>
      <c r="T54" s="95"/>
      <c r="U54" s="95"/>
      <c r="V54" s="95"/>
      <c r="W54" s="95"/>
    </row>
    <row r="55" spans="1:23" ht="15.75" customHeight="1" thickTop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5"/>
      <c r="S55" s="95"/>
      <c r="T55" s="95"/>
      <c r="U55" s="95"/>
      <c r="V55" s="95"/>
      <c r="W55" s="95"/>
    </row>
    <row r="56" spans="1:23" ht="24" thickBot="1">
      <c r="A56" s="544" t="s">
        <v>384</v>
      </c>
      <c r="G56" s="21"/>
      <c r="H56" s="21"/>
      <c r="I56" s="58" t="s">
        <v>8</v>
      </c>
      <c r="J56" s="21"/>
      <c r="K56" s="21"/>
      <c r="L56" s="21"/>
      <c r="M56" s="21"/>
      <c r="N56" s="58" t="s">
        <v>7</v>
      </c>
      <c r="O56" s="21"/>
      <c r="P56" s="21"/>
      <c r="R56" s="95"/>
      <c r="S56" s="95"/>
      <c r="T56" s="95"/>
      <c r="U56" s="95"/>
      <c r="V56" s="95"/>
      <c r="W56" s="95"/>
    </row>
    <row r="57" spans="1:23" ht="39.75" thickBot="1" thickTop="1">
      <c r="A57" s="43" t="s">
        <v>9</v>
      </c>
      <c r="B57" s="40" t="s">
        <v>10</v>
      </c>
      <c r="C57" s="41" t="s">
        <v>1</v>
      </c>
      <c r="D57" s="41" t="s">
        <v>2</v>
      </c>
      <c r="E57" s="41" t="s">
        <v>3</v>
      </c>
      <c r="F57" s="41" t="s">
        <v>11</v>
      </c>
      <c r="G57" s="43" t="str">
        <f>G5</f>
        <v>FINAL READING 01/07/11</v>
      </c>
      <c r="H57" s="41" t="str">
        <f>H5</f>
        <v>INTIAL READING 01/06/11</v>
      </c>
      <c r="I57" s="41" t="s">
        <v>4</v>
      </c>
      <c r="J57" s="41" t="s">
        <v>5</v>
      </c>
      <c r="K57" s="41" t="s">
        <v>6</v>
      </c>
      <c r="L57" s="43" t="str">
        <f>G57</f>
        <v>FINAL READING 01/07/11</v>
      </c>
      <c r="M57" s="41" t="str">
        <f>H57</f>
        <v>INTIAL READING 01/06/11</v>
      </c>
      <c r="N57" s="41" t="s">
        <v>4</v>
      </c>
      <c r="O57" s="41" t="s">
        <v>5</v>
      </c>
      <c r="P57" s="41" t="s">
        <v>6</v>
      </c>
      <c r="Q57" s="219" t="s">
        <v>326</v>
      </c>
      <c r="R57" s="95"/>
      <c r="S57" s="95"/>
      <c r="T57" s="95"/>
      <c r="U57" s="95"/>
      <c r="V57" s="95"/>
      <c r="W57" s="95"/>
    </row>
    <row r="58" spans="1:23" ht="15.75" customHeight="1" thickTop="1">
      <c r="A58" s="565"/>
      <c r="B58" s="566"/>
      <c r="C58" s="566"/>
      <c r="D58" s="566"/>
      <c r="E58" s="566"/>
      <c r="F58" s="569"/>
      <c r="G58" s="566"/>
      <c r="H58" s="566"/>
      <c r="I58" s="566"/>
      <c r="J58" s="566"/>
      <c r="K58" s="569"/>
      <c r="L58" s="566"/>
      <c r="M58" s="566"/>
      <c r="N58" s="566"/>
      <c r="O58" s="566"/>
      <c r="P58" s="566"/>
      <c r="Q58" s="572"/>
      <c r="R58" s="95"/>
      <c r="S58" s="95"/>
      <c r="T58" s="95"/>
      <c r="U58" s="95"/>
      <c r="V58" s="95"/>
      <c r="W58" s="95"/>
    </row>
    <row r="59" spans="1:23" ht="15.75" customHeight="1">
      <c r="A59" s="567"/>
      <c r="B59" s="404" t="s">
        <v>380</v>
      </c>
      <c r="C59" s="443"/>
      <c r="D59" s="476"/>
      <c r="E59" s="432"/>
      <c r="F59" s="201"/>
      <c r="G59" s="568"/>
      <c r="H59" s="568"/>
      <c r="I59" s="568"/>
      <c r="J59" s="568"/>
      <c r="K59" s="568"/>
      <c r="L59" s="567"/>
      <c r="M59" s="568"/>
      <c r="N59" s="568"/>
      <c r="O59" s="568"/>
      <c r="P59" s="568"/>
      <c r="Q59" s="573"/>
      <c r="R59" s="95"/>
      <c r="S59" s="95"/>
      <c r="T59" s="95"/>
      <c r="U59" s="95"/>
      <c r="V59" s="95"/>
      <c r="W59" s="95"/>
    </row>
    <row r="60" spans="1:23" ht="15.75" customHeight="1">
      <c r="A60" s="571">
        <v>1</v>
      </c>
      <c r="B60" s="195" t="s">
        <v>381</v>
      </c>
      <c r="C60" s="196">
        <v>4902586</v>
      </c>
      <c r="D60" s="476" t="s">
        <v>13</v>
      </c>
      <c r="E60" s="432" t="s">
        <v>363</v>
      </c>
      <c r="F60" s="201">
        <v>-100</v>
      </c>
      <c r="G60" s="452">
        <v>999572</v>
      </c>
      <c r="H60" s="453">
        <v>999567</v>
      </c>
      <c r="I60" s="632">
        <f>G60-H60</f>
        <v>5</v>
      </c>
      <c r="J60" s="632">
        <f>$F60*I60</f>
        <v>-500</v>
      </c>
      <c r="K60" s="632">
        <f>J60/1000000</f>
        <v>-0.0005</v>
      </c>
      <c r="L60" s="452">
        <v>2827</v>
      </c>
      <c r="M60" s="453">
        <v>2087</v>
      </c>
      <c r="N60" s="632">
        <f>L60-M60</f>
        <v>740</v>
      </c>
      <c r="O60" s="632">
        <f>$F60*N60</f>
        <v>-74000</v>
      </c>
      <c r="P60" s="632">
        <f>O60/1000000</f>
        <v>-0.074</v>
      </c>
      <c r="Q60" s="573"/>
      <c r="R60" s="95"/>
      <c r="S60" s="95"/>
      <c r="T60" s="95"/>
      <c r="U60" s="95"/>
      <c r="V60" s="95"/>
      <c r="W60" s="95"/>
    </row>
    <row r="61" spans="1:23" ht="15.75" customHeight="1">
      <c r="A61" s="571">
        <v>2</v>
      </c>
      <c r="B61" s="195" t="s">
        <v>382</v>
      </c>
      <c r="C61" s="196">
        <v>4902587</v>
      </c>
      <c r="D61" s="476" t="s">
        <v>13</v>
      </c>
      <c r="E61" s="432" t="s">
        <v>363</v>
      </c>
      <c r="F61" s="201">
        <v>-100</v>
      </c>
      <c r="G61" s="452">
        <v>3113</v>
      </c>
      <c r="H61" s="453">
        <v>3097</v>
      </c>
      <c r="I61" s="632">
        <f>G61-H61</f>
        <v>16</v>
      </c>
      <c r="J61" s="632">
        <f>$F61*I61</f>
        <v>-1600</v>
      </c>
      <c r="K61" s="632">
        <f>J61/1000000</f>
        <v>-0.0016</v>
      </c>
      <c r="L61" s="452">
        <v>7795</v>
      </c>
      <c r="M61" s="453">
        <v>6298</v>
      </c>
      <c r="N61" s="632">
        <f>L61-M61</f>
        <v>1497</v>
      </c>
      <c r="O61" s="632">
        <f>$F61*N61</f>
        <v>-149700</v>
      </c>
      <c r="P61" s="632">
        <f>O61/1000000</f>
        <v>-0.1497</v>
      </c>
      <c r="Q61" s="573"/>
      <c r="R61" s="95"/>
      <c r="S61" s="95"/>
      <c r="T61" s="95"/>
      <c r="U61" s="95"/>
      <c r="V61" s="95"/>
      <c r="W61" s="95"/>
    </row>
    <row r="62" spans="1:23" ht="15.75" customHeight="1" thickBot="1">
      <c r="A62" s="214"/>
      <c r="B62" s="212"/>
      <c r="C62" s="212"/>
      <c r="D62" s="212"/>
      <c r="E62" s="212"/>
      <c r="F62" s="570"/>
      <c r="G62" s="212"/>
      <c r="H62" s="212"/>
      <c r="I62" s="212"/>
      <c r="J62" s="212"/>
      <c r="K62" s="570"/>
      <c r="L62" s="212"/>
      <c r="M62" s="212"/>
      <c r="N62" s="212"/>
      <c r="O62" s="212"/>
      <c r="P62" s="212"/>
      <c r="Q62" s="218"/>
      <c r="R62" s="95"/>
      <c r="S62" s="95"/>
      <c r="T62" s="95"/>
      <c r="U62" s="95"/>
      <c r="V62" s="95"/>
      <c r="W62" s="95"/>
    </row>
    <row r="63" spans="1:23" ht="15.75" customHeight="1" thickTop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23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95"/>
      <c r="W64" s="95"/>
    </row>
    <row r="65" spans="1:16" ht="25.5" customHeight="1">
      <c r="A65" s="217" t="s">
        <v>355</v>
      </c>
      <c r="B65" s="92"/>
      <c r="C65" s="93"/>
      <c r="D65" s="92"/>
      <c r="E65" s="92"/>
      <c r="F65" s="92"/>
      <c r="G65" s="92"/>
      <c r="H65" s="92"/>
      <c r="I65" s="92"/>
      <c r="J65" s="92"/>
      <c r="K65" s="703">
        <f>SUM(K9:K54)+SUM(K60:K62)-K31</f>
        <v>7.905499999999999</v>
      </c>
      <c r="L65" s="704"/>
      <c r="M65" s="704"/>
      <c r="N65" s="704"/>
      <c r="O65" s="704"/>
      <c r="P65" s="703">
        <f>SUM(P9:P54)+SUM(P60:P62)-P31</f>
        <v>7.925400000000003</v>
      </c>
    </row>
    <row r="66" spans="1:16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9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 hidden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23.25" customHeight="1" thickBot="1">
      <c r="A69" s="92"/>
      <c r="B69" s="92"/>
      <c r="C69" s="302"/>
      <c r="D69" s="92"/>
      <c r="E69" s="92"/>
      <c r="F69" s="92"/>
      <c r="G69" s="92"/>
      <c r="H69" s="92"/>
      <c r="I69" s="92"/>
      <c r="J69" s="304"/>
      <c r="K69" s="321" t="s">
        <v>356</v>
      </c>
      <c r="L69" s="92"/>
      <c r="M69" s="92"/>
      <c r="N69" s="92"/>
      <c r="O69" s="92"/>
      <c r="P69" s="321" t="s">
        <v>357</v>
      </c>
    </row>
    <row r="70" spans="1:17" ht="20.25">
      <c r="A70" s="299"/>
      <c r="B70" s="300"/>
      <c r="C70" s="217"/>
      <c r="D70" s="59"/>
      <c r="E70" s="59"/>
      <c r="F70" s="59"/>
      <c r="G70" s="59"/>
      <c r="H70" s="59"/>
      <c r="I70" s="59"/>
      <c r="J70" s="301"/>
      <c r="K70" s="300"/>
      <c r="L70" s="300"/>
      <c r="M70" s="300"/>
      <c r="N70" s="300"/>
      <c r="O70" s="300"/>
      <c r="P70" s="300"/>
      <c r="Q70" s="60"/>
    </row>
    <row r="71" spans="1:17" ht="20.25">
      <c r="A71" s="303"/>
      <c r="B71" s="217" t="s">
        <v>353</v>
      </c>
      <c r="C71" s="217"/>
      <c r="D71" s="294"/>
      <c r="E71" s="294"/>
      <c r="F71" s="294"/>
      <c r="G71" s="294"/>
      <c r="H71" s="294"/>
      <c r="I71" s="294"/>
      <c r="J71" s="294"/>
      <c r="K71" s="705">
        <f>K65</f>
        <v>7.905499999999999</v>
      </c>
      <c r="L71" s="706"/>
      <c r="M71" s="706"/>
      <c r="N71" s="706"/>
      <c r="O71" s="706"/>
      <c r="P71" s="705">
        <f>P65</f>
        <v>7.925400000000003</v>
      </c>
      <c r="Q71" s="61"/>
    </row>
    <row r="72" spans="1:17" ht="20.25">
      <c r="A72" s="303"/>
      <c r="B72" s="217"/>
      <c r="C72" s="217"/>
      <c r="D72" s="294"/>
      <c r="E72" s="294"/>
      <c r="F72" s="294"/>
      <c r="G72" s="294"/>
      <c r="H72" s="294"/>
      <c r="I72" s="296"/>
      <c r="J72" s="134"/>
      <c r="K72" s="80"/>
      <c r="L72" s="80"/>
      <c r="M72" s="80"/>
      <c r="N72" s="80"/>
      <c r="O72" s="80"/>
      <c r="P72" s="80"/>
      <c r="Q72" s="61"/>
    </row>
    <row r="73" spans="1:17" ht="20.25">
      <c r="A73" s="303"/>
      <c r="B73" s="217" t="s">
        <v>346</v>
      </c>
      <c r="C73" s="217"/>
      <c r="D73" s="294"/>
      <c r="E73" s="294"/>
      <c r="F73" s="294"/>
      <c r="G73" s="294"/>
      <c r="H73" s="294"/>
      <c r="I73" s="294"/>
      <c r="J73" s="294"/>
      <c r="K73" s="705">
        <f>-'STEPPED UP GENCO'!K49</f>
        <v>0.02814945</v>
      </c>
      <c r="L73" s="705"/>
      <c r="M73" s="705"/>
      <c r="N73" s="705"/>
      <c r="O73" s="705"/>
      <c r="P73" s="705">
        <f>-'STEPPED UP GENCO'!P49</f>
        <v>0.08802498600000001</v>
      </c>
      <c r="Q73" s="61"/>
    </row>
    <row r="74" spans="1:17" ht="20.25">
      <c r="A74" s="303"/>
      <c r="B74" s="217"/>
      <c r="C74" s="217"/>
      <c r="D74" s="297"/>
      <c r="E74" s="297"/>
      <c r="F74" s="297"/>
      <c r="G74" s="297"/>
      <c r="H74" s="297"/>
      <c r="I74" s="298"/>
      <c r="J74" s="293"/>
      <c r="K74" s="21"/>
      <c r="L74" s="21"/>
      <c r="M74" s="21"/>
      <c r="N74" s="21"/>
      <c r="O74" s="21"/>
      <c r="P74" s="21"/>
      <c r="Q74" s="61"/>
    </row>
    <row r="75" spans="1:17" ht="20.25">
      <c r="A75" s="303"/>
      <c r="B75" s="217" t="s">
        <v>354</v>
      </c>
      <c r="C75" s="217"/>
      <c r="D75" s="21"/>
      <c r="E75" s="21"/>
      <c r="F75" s="21"/>
      <c r="G75" s="21"/>
      <c r="H75" s="21"/>
      <c r="I75" s="21"/>
      <c r="J75" s="21"/>
      <c r="K75" s="306">
        <f>SUM(K71:K74)</f>
        <v>7.933649449999999</v>
      </c>
      <c r="L75" s="21"/>
      <c r="M75" s="21"/>
      <c r="N75" s="21"/>
      <c r="O75" s="21"/>
      <c r="P75" s="522">
        <f>SUM(P71:P74)</f>
        <v>8.013424986000004</v>
      </c>
      <c r="Q75" s="61"/>
    </row>
    <row r="76" spans="1:17" ht="20.25">
      <c r="A76" s="281"/>
      <c r="B76" s="21"/>
      <c r="C76" s="21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1"/>
    </row>
    <row r="77" spans="1:17" ht="13.5" thickBot="1">
      <c r="A77" s="28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C1">
      <selection activeCell="I53" sqref="I5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JUNE-2011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01/07/11</v>
      </c>
      <c r="H5" s="41" t="str">
        <f>NDPL!H5</f>
        <v>INTIAL READING 01/06/11</v>
      </c>
      <c r="I5" s="41" t="s">
        <v>4</v>
      </c>
      <c r="J5" s="41" t="s">
        <v>5</v>
      </c>
      <c r="K5" s="41" t="s">
        <v>6</v>
      </c>
      <c r="L5" s="43" t="str">
        <f>NDPL!G5</f>
        <v>FINAL READING 01/07/11</v>
      </c>
      <c r="M5" s="41" t="str">
        <f>NDPL!H5</f>
        <v>INTIAL READING 01/06/11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19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8"/>
      <c r="L7" s="600"/>
      <c r="M7" s="548"/>
      <c r="N7" s="74"/>
      <c r="O7" s="74"/>
      <c r="P7" s="689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9"/>
      <c r="L8" s="224"/>
      <c r="M8" s="81"/>
      <c r="N8" s="81"/>
      <c r="O8" s="81"/>
      <c r="P8" s="690"/>
      <c r="Q8" s="184"/>
    </row>
    <row r="9" spans="1:17" ht="24" customHeight="1">
      <c r="A9" s="618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9"/>
      <c r="L9" s="224"/>
      <c r="M9" s="81"/>
      <c r="N9" s="81"/>
      <c r="O9" s="81"/>
      <c r="P9" s="690"/>
      <c r="Q9" s="184"/>
    </row>
    <row r="10" spans="1:17" ht="24" customHeight="1">
      <c r="A10" s="330">
        <v>1</v>
      </c>
      <c r="B10" s="333" t="s">
        <v>250</v>
      </c>
      <c r="C10" s="607">
        <v>4864848</v>
      </c>
      <c r="D10" s="335" t="s">
        <v>13</v>
      </c>
      <c r="E10" s="334" t="s">
        <v>363</v>
      </c>
      <c r="F10" s="335">
        <v>1000</v>
      </c>
      <c r="G10" s="648">
        <v>549</v>
      </c>
      <c r="H10" s="649">
        <v>547</v>
      </c>
      <c r="I10" s="613">
        <f>G10-H10</f>
        <v>2</v>
      </c>
      <c r="J10" s="613">
        <f aca="true" t="shared" si="0" ref="J10:J33">$F10*I10</f>
        <v>2000</v>
      </c>
      <c r="K10" s="680">
        <f aca="true" t="shared" si="1" ref="K10:K33">J10/1000000</f>
        <v>0.002</v>
      </c>
      <c r="L10" s="648">
        <v>12616</v>
      </c>
      <c r="M10" s="649">
        <v>12390</v>
      </c>
      <c r="N10" s="613">
        <f>L10-M10</f>
        <v>226</v>
      </c>
      <c r="O10" s="613">
        <f aca="true" t="shared" si="2" ref="O10:O33">$F10*N10</f>
        <v>226000</v>
      </c>
      <c r="P10" s="691">
        <f aca="true" t="shared" si="3" ref="P10:P33">O10/1000000</f>
        <v>0.226</v>
      </c>
      <c r="Q10" s="184"/>
    </row>
    <row r="11" spans="1:17" ht="24" customHeight="1">
      <c r="A11" s="330">
        <v>2</v>
      </c>
      <c r="B11" s="333" t="s">
        <v>251</v>
      </c>
      <c r="C11" s="607">
        <v>4864849</v>
      </c>
      <c r="D11" s="335" t="s">
        <v>13</v>
      </c>
      <c r="E11" s="334" t="s">
        <v>363</v>
      </c>
      <c r="F11" s="335">
        <v>1000</v>
      </c>
      <c r="G11" s="648">
        <v>382</v>
      </c>
      <c r="H11" s="649">
        <v>377</v>
      </c>
      <c r="I11" s="613">
        <f>G11-H11</f>
        <v>5</v>
      </c>
      <c r="J11" s="613">
        <f t="shared" si="0"/>
        <v>5000</v>
      </c>
      <c r="K11" s="680">
        <f t="shared" si="1"/>
        <v>0.005</v>
      </c>
      <c r="L11" s="648">
        <v>17542</v>
      </c>
      <c r="M11" s="649">
        <v>17020</v>
      </c>
      <c r="N11" s="613">
        <f>L11-M11</f>
        <v>522</v>
      </c>
      <c r="O11" s="613">
        <f t="shared" si="2"/>
        <v>522000</v>
      </c>
      <c r="P11" s="691">
        <f t="shared" si="3"/>
        <v>0.522</v>
      </c>
      <c r="Q11" s="184"/>
    </row>
    <row r="12" spans="1:17" ht="24" customHeight="1">
      <c r="A12" s="330">
        <v>3</v>
      </c>
      <c r="B12" s="333" t="s">
        <v>232</v>
      </c>
      <c r="C12" s="607">
        <v>4864846</v>
      </c>
      <c r="D12" s="335" t="s">
        <v>13</v>
      </c>
      <c r="E12" s="334" t="s">
        <v>363</v>
      </c>
      <c r="F12" s="335">
        <v>1000</v>
      </c>
      <c r="G12" s="648">
        <v>669</v>
      </c>
      <c r="H12" s="649">
        <v>665</v>
      </c>
      <c r="I12" s="613">
        <f>G12-H12</f>
        <v>4</v>
      </c>
      <c r="J12" s="613">
        <f t="shared" si="0"/>
        <v>4000</v>
      </c>
      <c r="K12" s="680">
        <f t="shared" si="1"/>
        <v>0.004</v>
      </c>
      <c r="L12" s="648">
        <v>24792</v>
      </c>
      <c r="M12" s="649">
        <v>24239</v>
      </c>
      <c r="N12" s="613">
        <f>L12-M12</f>
        <v>553</v>
      </c>
      <c r="O12" s="613">
        <f t="shared" si="2"/>
        <v>553000</v>
      </c>
      <c r="P12" s="691">
        <f t="shared" si="3"/>
        <v>0.553</v>
      </c>
      <c r="Q12" s="184"/>
    </row>
    <row r="13" spans="1:17" ht="24" customHeight="1">
      <c r="A13" s="330">
        <v>4</v>
      </c>
      <c r="B13" s="333" t="s">
        <v>233</v>
      </c>
      <c r="C13" s="607">
        <v>4864847</v>
      </c>
      <c r="D13" s="335" t="s">
        <v>13</v>
      </c>
      <c r="E13" s="334" t="s">
        <v>363</v>
      </c>
      <c r="F13" s="335">
        <v>1000</v>
      </c>
      <c r="G13" s="648">
        <v>410</v>
      </c>
      <c r="H13" s="649">
        <v>408</v>
      </c>
      <c r="I13" s="613">
        <f>G13-H13</f>
        <v>2</v>
      </c>
      <c r="J13" s="613">
        <f t="shared" si="0"/>
        <v>2000</v>
      </c>
      <c r="K13" s="680">
        <f t="shared" si="1"/>
        <v>0.002</v>
      </c>
      <c r="L13" s="648">
        <v>12926</v>
      </c>
      <c r="M13" s="649">
        <v>12638</v>
      </c>
      <c r="N13" s="613">
        <f>L13-M13</f>
        <v>288</v>
      </c>
      <c r="O13" s="613">
        <f t="shared" si="2"/>
        <v>288000</v>
      </c>
      <c r="P13" s="691">
        <f t="shared" si="3"/>
        <v>0.288</v>
      </c>
      <c r="Q13" s="184"/>
    </row>
    <row r="14" spans="1:17" ht="24" customHeight="1">
      <c r="A14" s="330">
        <v>5</v>
      </c>
      <c r="B14" s="333" t="s">
        <v>234</v>
      </c>
      <c r="C14" s="607">
        <v>4864850</v>
      </c>
      <c r="D14" s="335" t="s">
        <v>13</v>
      </c>
      <c r="E14" s="334" t="s">
        <v>363</v>
      </c>
      <c r="F14" s="335">
        <v>1000</v>
      </c>
      <c r="G14" s="648">
        <v>1291</v>
      </c>
      <c r="H14" s="649">
        <v>1279</v>
      </c>
      <c r="I14" s="613">
        <f>G14-H14</f>
        <v>12</v>
      </c>
      <c r="J14" s="613">
        <f t="shared" si="0"/>
        <v>12000</v>
      </c>
      <c r="K14" s="680">
        <f t="shared" si="1"/>
        <v>0.012</v>
      </c>
      <c r="L14" s="648">
        <v>6329</v>
      </c>
      <c r="M14" s="649">
        <v>6172</v>
      </c>
      <c r="N14" s="613">
        <f>L14-M14</f>
        <v>157</v>
      </c>
      <c r="O14" s="613">
        <f t="shared" si="2"/>
        <v>157000</v>
      </c>
      <c r="P14" s="691">
        <f t="shared" si="3"/>
        <v>0.157</v>
      </c>
      <c r="Q14" s="184"/>
    </row>
    <row r="15" spans="1:17" ht="24" customHeight="1">
      <c r="A15" s="616" t="s">
        <v>235</v>
      </c>
      <c r="B15" s="336"/>
      <c r="C15" s="608"/>
      <c r="D15" s="337"/>
      <c r="E15" s="336"/>
      <c r="F15" s="337"/>
      <c r="G15" s="614"/>
      <c r="H15" s="613"/>
      <c r="I15" s="613"/>
      <c r="J15" s="613"/>
      <c r="K15" s="680"/>
      <c r="L15" s="614"/>
      <c r="M15" s="613"/>
      <c r="N15" s="613"/>
      <c r="O15" s="613"/>
      <c r="P15" s="691"/>
      <c r="Q15" s="184"/>
    </row>
    <row r="16" spans="1:17" ht="24" customHeight="1">
      <c r="A16" s="617">
        <v>6</v>
      </c>
      <c r="B16" s="336" t="s">
        <v>252</v>
      </c>
      <c r="C16" s="608">
        <v>4864804</v>
      </c>
      <c r="D16" s="337" t="s">
        <v>13</v>
      </c>
      <c r="E16" s="334" t="s">
        <v>363</v>
      </c>
      <c r="F16" s="337">
        <v>100</v>
      </c>
      <c r="G16" s="648">
        <v>351</v>
      </c>
      <c r="H16" s="649">
        <v>351</v>
      </c>
      <c r="I16" s="613">
        <f>G16-H16</f>
        <v>0</v>
      </c>
      <c r="J16" s="613">
        <f t="shared" si="0"/>
        <v>0</v>
      </c>
      <c r="K16" s="680">
        <f t="shared" si="1"/>
        <v>0</v>
      </c>
      <c r="L16" s="648">
        <v>999974</v>
      </c>
      <c r="M16" s="649">
        <v>999974</v>
      </c>
      <c r="N16" s="613">
        <f>L16-M16</f>
        <v>0</v>
      </c>
      <c r="O16" s="613">
        <f t="shared" si="2"/>
        <v>0</v>
      </c>
      <c r="P16" s="691">
        <f t="shared" si="3"/>
        <v>0</v>
      </c>
      <c r="Q16" s="184"/>
    </row>
    <row r="17" spans="1:17" ht="24" customHeight="1">
      <c r="A17" s="617">
        <v>7</v>
      </c>
      <c r="B17" s="336" t="s">
        <v>251</v>
      </c>
      <c r="C17" s="608">
        <v>4865163</v>
      </c>
      <c r="D17" s="337" t="s">
        <v>13</v>
      </c>
      <c r="E17" s="334" t="s">
        <v>363</v>
      </c>
      <c r="F17" s="337">
        <v>100</v>
      </c>
      <c r="G17" s="648">
        <v>567</v>
      </c>
      <c r="H17" s="649">
        <v>568</v>
      </c>
      <c r="I17" s="613">
        <f>G17-H17</f>
        <v>-1</v>
      </c>
      <c r="J17" s="613">
        <f t="shared" si="0"/>
        <v>-100</v>
      </c>
      <c r="K17" s="680">
        <f t="shared" si="1"/>
        <v>-0.0001</v>
      </c>
      <c r="L17" s="648">
        <v>999997</v>
      </c>
      <c r="M17" s="649">
        <v>999997</v>
      </c>
      <c r="N17" s="613">
        <f>L17-M17</f>
        <v>0</v>
      </c>
      <c r="O17" s="613">
        <f t="shared" si="2"/>
        <v>0</v>
      </c>
      <c r="P17" s="691">
        <f t="shared" si="3"/>
        <v>0</v>
      </c>
      <c r="Q17" s="184"/>
    </row>
    <row r="18" spans="1:17" ht="24" customHeight="1">
      <c r="A18" s="338"/>
      <c r="B18" s="336"/>
      <c r="C18" s="608"/>
      <c r="D18" s="337"/>
      <c r="E18" s="110"/>
      <c r="F18" s="337"/>
      <c r="G18" s="224"/>
      <c r="H18" s="81"/>
      <c r="I18" s="81"/>
      <c r="J18" s="81"/>
      <c r="K18" s="679"/>
      <c r="L18" s="224"/>
      <c r="M18" s="81"/>
      <c r="N18" s="81"/>
      <c r="O18" s="81"/>
      <c r="P18" s="690"/>
      <c r="Q18" s="184"/>
    </row>
    <row r="19" spans="1:17" ht="24" customHeight="1">
      <c r="A19" s="338"/>
      <c r="B19" s="343" t="s">
        <v>246</v>
      </c>
      <c r="C19" s="609"/>
      <c r="D19" s="337"/>
      <c r="E19" s="336"/>
      <c r="F19" s="339"/>
      <c r="G19" s="224"/>
      <c r="H19" s="81"/>
      <c r="I19" s="81"/>
      <c r="J19" s="81"/>
      <c r="K19" s="681">
        <f>SUM(K10:K17)</f>
        <v>0.024900000000000002</v>
      </c>
      <c r="L19" s="601"/>
      <c r="M19" s="328"/>
      <c r="N19" s="328"/>
      <c r="O19" s="328"/>
      <c r="P19" s="692">
        <f>SUM(P10:P17)</f>
        <v>1.7460000000000002</v>
      </c>
      <c r="Q19" s="184"/>
    </row>
    <row r="20" spans="1:17" ht="24" customHeight="1">
      <c r="A20" s="338"/>
      <c r="B20" s="226"/>
      <c r="C20" s="609"/>
      <c r="D20" s="337"/>
      <c r="E20" s="336"/>
      <c r="F20" s="339"/>
      <c r="G20" s="224"/>
      <c r="H20" s="81"/>
      <c r="I20" s="81"/>
      <c r="J20" s="81"/>
      <c r="K20" s="682"/>
      <c r="L20" s="224"/>
      <c r="M20" s="81"/>
      <c r="N20" s="81"/>
      <c r="O20" s="81"/>
      <c r="P20" s="693"/>
      <c r="Q20" s="184"/>
    </row>
    <row r="21" spans="1:17" ht="24" customHeight="1">
      <c r="A21" s="616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9"/>
      <c r="L21" s="224"/>
      <c r="M21" s="81"/>
      <c r="N21" s="81"/>
      <c r="O21" s="81"/>
      <c r="P21" s="690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9"/>
      <c r="L22" s="224"/>
      <c r="M22" s="81"/>
      <c r="N22" s="81"/>
      <c r="O22" s="81"/>
      <c r="P22" s="690"/>
      <c r="Q22" s="184"/>
    </row>
    <row r="23" spans="1:17" ht="24" customHeight="1">
      <c r="A23" s="617">
        <v>8</v>
      </c>
      <c r="B23" s="110" t="s">
        <v>237</v>
      </c>
      <c r="C23" s="607">
        <v>4865065</v>
      </c>
      <c r="D23" s="365" t="s">
        <v>13</v>
      </c>
      <c r="E23" s="334" t="s">
        <v>363</v>
      </c>
      <c r="F23" s="335">
        <v>100</v>
      </c>
      <c r="G23" s="648">
        <v>3240</v>
      </c>
      <c r="H23" s="649">
        <v>3232</v>
      </c>
      <c r="I23" s="613">
        <f>G23-H23</f>
        <v>8</v>
      </c>
      <c r="J23" s="613">
        <f t="shared" si="0"/>
        <v>800</v>
      </c>
      <c r="K23" s="680">
        <f t="shared" si="1"/>
        <v>0.0008</v>
      </c>
      <c r="L23" s="648">
        <v>32449</v>
      </c>
      <c r="M23" s="649">
        <v>32191</v>
      </c>
      <c r="N23" s="613">
        <f>L23-M23</f>
        <v>258</v>
      </c>
      <c r="O23" s="613">
        <f t="shared" si="2"/>
        <v>25800</v>
      </c>
      <c r="P23" s="691">
        <f t="shared" si="3"/>
        <v>0.0258</v>
      </c>
      <c r="Q23" s="184"/>
    </row>
    <row r="24" spans="1:17" ht="24" customHeight="1">
      <c r="A24" s="617">
        <v>9</v>
      </c>
      <c r="B24" s="227" t="s">
        <v>238</v>
      </c>
      <c r="C24" s="608">
        <v>4865066</v>
      </c>
      <c r="D24" s="339" t="s">
        <v>13</v>
      </c>
      <c r="E24" s="334" t="s">
        <v>363</v>
      </c>
      <c r="F24" s="337">
        <v>100</v>
      </c>
      <c r="G24" s="648">
        <v>23660</v>
      </c>
      <c r="H24" s="649">
        <v>23628</v>
      </c>
      <c r="I24" s="613">
        <f aca="true" t="shared" si="4" ref="I24:I29">G24-H24</f>
        <v>32</v>
      </c>
      <c r="J24" s="613">
        <f t="shared" si="0"/>
        <v>3200</v>
      </c>
      <c r="K24" s="680">
        <f t="shared" si="1"/>
        <v>0.0032</v>
      </c>
      <c r="L24" s="648">
        <v>56339</v>
      </c>
      <c r="M24" s="649">
        <v>54484</v>
      </c>
      <c r="N24" s="613">
        <f aca="true" t="shared" si="5" ref="N24:N29">L24-M24</f>
        <v>1855</v>
      </c>
      <c r="O24" s="613">
        <f t="shared" si="2"/>
        <v>185500</v>
      </c>
      <c r="P24" s="691">
        <f t="shared" si="3"/>
        <v>0.1855</v>
      </c>
      <c r="Q24" s="184"/>
    </row>
    <row r="25" spans="1:17" ht="24" customHeight="1">
      <c r="A25" s="617">
        <v>10</v>
      </c>
      <c r="B25" s="227" t="s">
        <v>239</v>
      </c>
      <c r="C25" s="608">
        <v>4865067</v>
      </c>
      <c r="D25" s="339" t="s">
        <v>13</v>
      </c>
      <c r="E25" s="334" t="s">
        <v>363</v>
      </c>
      <c r="F25" s="337">
        <v>100</v>
      </c>
      <c r="G25" s="648">
        <v>63789</v>
      </c>
      <c r="H25" s="649">
        <v>63698</v>
      </c>
      <c r="I25" s="613">
        <f t="shared" si="4"/>
        <v>91</v>
      </c>
      <c r="J25" s="613">
        <f t="shared" si="0"/>
        <v>9100</v>
      </c>
      <c r="K25" s="680">
        <f t="shared" si="1"/>
        <v>0.0091</v>
      </c>
      <c r="L25" s="648">
        <v>6209</v>
      </c>
      <c r="M25" s="649">
        <v>6114</v>
      </c>
      <c r="N25" s="613">
        <f t="shared" si="5"/>
        <v>95</v>
      </c>
      <c r="O25" s="613">
        <f t="shared" si="2"/>
        <v>9500</v>
      </c>
      <c r="P25" s="691">
        <f t="shared" si="3"/>
        <v>0.0095</v>
      </c>
      <c r="Q25" s="184"/>
    </row>
    <row r="26" spans="1:17" ht="24" customHeight="1">
      <c r="A26" s="617">
        <v>11</v>
      </c>
      <c r="B26" s="227" t="s">
        <v>240</v>
      </c>
      <c r="C26" s="608">
        <v>4865078</v>
      </c>
      <c r="D26" s="339" t="s">
        <v>13</v>
      </c>
      <c r="E26" s="334" t="s">
        <v>363</v>
      </c>
      <c r="F26" s="337">
        <v>100</v>
      </c>
      <c r="G26" s="648">
        <v>14976</v>
      </c>
      <c r="H26" s="649">
        <v>14974</v>
      </c>
      <c r="I26" s="613">
        <f t="shared" si="4"/>
        <v>2</v>
      </c>
      <c r="J26" s="613">
        <f t="shared" si="0"/>
        <v>200</v>
      </c>
      <c r="K26" s="680">
        <f t="shared" si="1"/>
        <v>0.0002</v>
      </c>
      <c r="L26" s="648">
        <v>41660</v>
      </c>
      <c r="M26" s="649">
        <v>39299</v>
      </c>
      <c r="N26" s="613">
        <f t="shared" si="5"/>
        <v>2361</v>
      </c>
      <c r="O26" s="613">
        <f t="shared" si="2"/>
        <v>236100</v>
      </c>
      <c r="P26" s="691">
        <f t="shared" si="3"/>
        <v>0.2361</v>
      </c>
      <c r="Q26" s="184"/>
    </row>
    <row r="27" spans="1:17" ht="24" customHeight="1">
      <c r="A27" s="617">
        <v>12</v>
      </c>
      <c r="B27" s="227" t="s">
        <v>240</v>
      </c>
      <c r="C27" s="610">
        <v>4865079</v>
      </c>
      <c r="D27" s="518" t="s">
        <v>13</v>
      </c>
      <c r="E27" s="334" t="s">
        <v>363</v>
      </c>
      <c r="F27" s="340">
        <v>100</v>
      </c>
      <c r="G27" s="648">
        <v>999782</v>
      </c>
      <c r="H27" s="649">
        <v>999778</v>
      </c>
      <c r="I27" s="613">
        <f t="shared" si="4"/>
        <v>4</v>
      </c>
      <c r="J27" s="613">
        <f t="shared" si="0"/>
        <v>400</v>
      </c>
      <c r="K27" s="680">
        <f t="shared" si="1"/>
        <v>0.0004</v>
      </c>
      <c r="L27" s="648">
        <v>14816</v>
      </c>
      <c r="M27" s="649">
        <v>14352</v>
      </c>
      <c r="N27" s="613">
        <f t="shared" si="5"/>
        <v>464</v>
      </c>
      <c r="O27" s="613">
        <f t="shared" si="2"/>
        <v>46400</v>
      </c>
      <c r="P27" s="691">
        <f t="shared" si="3"/>
        <v>0.0464</v>
      </c>
      <c r="Q27" s="184"/>
    </row>
    <row r="28" spans="1:17" ht="24" customHeight="1">
      <c r="A28" s="617">
        <v>13</v>
      </c>
      <c r="B28" s="227" t="s">
        <v>241</v>
      </c>
      <c r="C28" s="608">
        <v>4865080</v>
      </c>
      <c r="D28" s="339" t="s">
        <v>13</v>
      </c>
      <c r="E28" s="334" t="s">
        <v>363</v>
      </c>
      <c r="F28" s="337">
        <v>100</v>
      </c>
      <c r="G28" s="648">
        <v>69505</v>
      </c>
      <c r="H28" s="649">
        <v>69264</v>
      </c>
      <c r="I28" s="613">
        <f t="shared" si="4"/>
        <v>241</v>
      </c>
      <c r="J28" s="613">
        <f t="shared" si="0"/>
        <v>24100</v>
      </c>
      <c r="K28" s="680">
        <f t="shared" si="1"/>
        <v>0.0241</v>
      </c>
      <c r="L28" s="648">
        <v>33315</v>
      </c>
      <c r="M28" s="649">
        <v>31750</v>
      </c>
      <c r="N28" s="613">
        <f t="shared" si="5"/>
        <v>1565</v>
      </c>
      <c r="O28" s="613">
        <f t="shared" si="2"/>
        <v>156500</v>
      </c>
      <c r="P28" s="691">
        <f t="shared" si="3"/>
        <v>0.1565</v>
      </c>
      <c r="Q28" s="184"/>
    </row>
    <row r="29" spans="1:17" ht="24" customHeight="1">
      <c r="A29" s="330">
        <v>14</v>
      </c>
      <c r="B29" s="227" t="s">
        <v>241</v>
      </c>
      <c r="C29" s="608">
        <v>4865081</v>
      </c>
      <c r="D29" s="339" t="s">
        <v>13</v>
      </c>
      <c r="E29" s="334" t="s">
        <v>363</v>
      </c>
      <c r="F29" s="337">
        <v>100</v>
      </c>
      <c r="G29" s="648">
        <v>679</v>
      </c>
      <c r="H29" s="649">
        <v>679</v>
      </c>
      <c r="I29" s="613">
        <f t="shared" si="4"/>
        <v>0</v>
      </c>
      <c r="J29" s="613">
        <f t="shared" si="0"/>
        <v>0</v>
      </c>
      <c r="K29" s="680">
        <f t="shared" si="1"/>
        <v>0</v>
      </c>
      <c r="L29" s="648">
        <v>2335</v>
      </c>
      <c r="M29" s="649">
        <v>1729</v>
      </c>
      <c r="N29" s="613">
        <f t="shared" si="5"/>
        <v>606</v>
      </c>
      <c r="O29" s="613">
        <f t="shared" si="2"/>
        <v>60600</v>
      </c>
      <c r="P29" s="691">
        <f t="shared" si="3"/>
        <v>0.0606</v>
      </c>
      <c r="Q29" s="184"/>
    </row>
    <row r="30" spans="1:17" ht="24" customHeight="1">
      <c r="A30" s="616" t="s">
        <v>242</v>
      </c>
      <c r="B30" s="226"/>
      <c r="C30" s="611"/>
      <c r="D30" s="226"/>
      <c r="E30" s="227"/>
      <c r="F30" s="337"/>
      <c r="G30" s="614"/>
      <c r="H30" s="613"/>
      <c r="I30" s="613"/>
      <c r="J30" s="613"/>
      <c r="K30" s="683">
        <f>SUM(K23:K29)</f>
        <v>0.0378</v>
      </c>
      <c r="L30" s="614"/>
      <c r="M30" s="613"/>
      <c r="N30" s="613"/>
      <c r="O30" s="613"/>
      <c r="P30" s="694">
        <f>SUM(P23:P29)</f>
        <v>0.7203999999999999</v>
      </c>
      <c r="Q30" s="184"/>
    </row>
    <row r="31" spans="1:17" ht="24" customHeight="1">
      <c r="A31" s="620" t="s">
        <v>248</v>
      </c>
      <c r="B31" s="226"/>
      <c r="C31" s="611"/>
      <c r="D31" s="226"/>
      <c r="E31" s="227"/>
      <c r="F31" s="337"/>
      <c r="G31" s="614"/>
      <c r="H31" s="613"/>
      <c r="I31" s="613"/>
      <c r="J31" s="613"/>
      <c r="K31" s="683"/>
      <c r="L31" s="614"/>
      <c r="M31" s="613"/>
      <c r="N31" s="613"/>
      <c r="O31" s="613"/>
      <c r="P31" s="694"/>
      <c r="Q31" s="184"/>
    </row>
    <row r="32" spans="1:17" ht="24" customHeight="1">
      <c r="A32" s="331" t="s">
        <v>243</v>
      </c>
      <c r="B32" s="227"/>
      <c r="C32" s="612"/>
      <c r="D32" s="227"/>
      <c r="E32" s="227"/>
      <c r="F32" s="339"/>
      <c r="G32" s="614"/>
      <c r="H32" s="613"/>
      <c r="I32" s="613"/>
      <c r="J32" s="613"/>
      <c r="K32" s="680"/>
      <c r="L32" s="614"/>
      <c r="M32" s="613"/>
      <c r="N32" s="613"/>
      <c r="O32" s="613"/>
      <c r="P32" s="691"/>
      <c r="Q32" s="184"/>
    </row>
    <row r="33" spans="1:17" ht="24" customHeight="1">
      <c r="A33" s="617">
        <v>15</v>
      </c>
      <c r="B33" s="342" t="s">
        <v>244</v>
      </c>
      <c r="C33" s="611">
        <v>4902545</v>
      </c>
      <c r="D33" s="337" t="s">
        <v>13</v>
      </c>
      <c r="E33" s="334" t="s">
        <v>363</v>
      </c>
      <c r="F33" s="337">
        <v>50</v>
      </c>
      <c r="G33" s="648">
        <v>7529</v>
      </c>
      <c r="H33" s="649">
        <v>7355</v>
      </c>
      <c r="I33" s="613">
        <f>G33-H33</f>
        <v>174</v>
      </c>
      <c r="J33" s="613">
        <f t="shared" si="0"/>
        <v>8700</v>
      </c>
      <c r="K33" s="680">
        <f t="shared" si="1"/>
        <v>0.0087</v>
      </c>
      <c r="L33" s="648">
        <v>18955</v>
      </c>
      <c r="M33" s="649">
        <v>18564</v>
      </c>
      <c r="N33" s="613">
        <f>L33-M33</f>
        <v>391</v>
      </c>
      <c r="O33" s="613">
        <f t="shared" si="2"/>
        <v>19550</v>
      </c>
      <c r="P33" s="691">
        <f t="shared" si="3"/>
        <v>0.01955</v>
      </c>
      <c r="Q33" s="184"/>
    </row>
    <row r="34" spans="1:17" ht="24" customHeight="1">
      <c r="A34" s="616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1">
        <f>SUM(K33)</f>
        <v>0.0087</v>
      </c>
      <c r="L34" s="224"/>
      <c r="M34" s="81"/>
      <c r="N34" s="81"/>
      <c r="O34" s="81"/>
      <c r="P34" s="692">
        <f>SUM(P33)</f>
        <v>0.01955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4"/>
      <c r="L35" s="547"/>
      <c r="M35" s="91"/>
      <c r="N35" s="91"/>
      <c r="O35" s="91"/>
      <c r="P35" s="695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9"/>
      <c r="L36" s="80"/>
      <c r="M36" s="80"/>
      <c r="N36" s="81"/>
      <c r="O36" s="81"/>
      <c r="P36" s="696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9"/>
      <c r="L37" s="80"/>
      <c r="M37" s="80"/>
      <c r="N37" s="81"/>
      <c r="O37" s="81"/>
      <c r="P37" s="696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5"/>
      <c r="L38" s="92"/>
      <c r="M38" s="92"/>
      <c r="N38" s="92"/>
      <c r="O38" s="92"/>
      <c r="P38" s="697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1">
        <f>K30-K34</f>
        <v>0.0291</v>
      </c>
      <c r="L39" s="225"/>
      <c r="M39" s="225"/>
      <c r="N39" s="225"/>
      <c r="O39" s="225"/>
      <c r="P39" s="698">
        <f>P30-P34</f>
        <v>0.70085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1">
        <f>K19</f>
        <v>0.024900000000000002</v>
      </c>
      <c r="L40" s="225"/>
      <c r="M40" s="225"/>
      <c r="N40" s="225"/>
      <c r="O40" s="225"/>
      <c r="P40" s="698">
        <f>P19</f>
        <v>1.7460000000000002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6"/>
      <c r="L41" s="63"/>
      <c r="M41" s="63"/>
      <c r="N41" s="63"/>
      <c r="O41" s="63"/>
      <c r="P41" s="699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6"/>
      <c r="L42" s="63"/>
      <c r="M42" s="63"/>
      <c r="N42" s="63"/>
      <c r="O42" s="63"/>
      <c r="P42" s="699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7">
        <f>SUM(K39:K42)</f>
        <v>0.054000000000000006</v>
      </c>
      <c r="L43" s="348"/>
      <c r="M43" s="348"/>
      <c r="N43" s="348"/>
      <c r="O43" s="348"/>
      <c r="P43" s="700">
        <f>SUM(P39:P42)</f>
        <v>2.4468500000000004</v>
      </c>
    </row>
    <row r="44" ht="12.75">
      <c r="K44" s="688"/>
    </row>
    <row r="45" ht="13.5" thickBot="1">
      <c r="K45" s="688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5" t="s">
        <v>356</v>
      </c>
      <c r="L49" s="21"/>
      <c r="M49" s="21"/>
      <c r="N49" s="21"/>
      <c r="O49" s="21"/>
      <c r="P49" s="606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7">
        <f>K43</f>
        <v>0.054000000000000006</v>
      </c>
      <c r="L52" s="279" t="s">
        <v>345</v>
      </c>
      <c r="M52" s="21"/>
      <c r="N52" s="21"/>
      <c r="O52" s="21"/>
      <c r="P52" s="627">
        <f>P43</f>
        <v>2.4468500000000004</v>
      </c>
      <c r="Q52" s="350" t="s">
        <v>345</v>
      </c>
    </row>
    <row r="53" spans="1:17" ht="23.25">
      <c r="A53" s="603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4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7">
        <f>-'STEPPED UP GENCO'!K50</f>
        <v>0.00381378</v>
      </c>
      <c r="L54" s="279" t="s">
        <v>345</v>
      </c>
      <c r="M54" s="21"/>
      <c r="N54" s="21"/>
      <c r="O54" s="21"/>
      <c r="P54" s="627">
        <f>-'STEPPED UP GENCO'!P50</f>
        <v>0.011925914400000001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1" t="s">
        <v>348</v>
      </c>
      <c r="K58" s="627">
        <f>SUM(K52:K57)</f>
        <v>0.05781378000000001</v>
      </c>
      <c r="L58" s="295" t="s">
        <v>345</v>
      </c>
      <c r="M58" s="349"/>
      <c r="N58" s="349"/>
      <c r="O58" s="349"/>
      <c r="P58" s="627">
        <f>SUM(P52:P57)</f>
        <v>2.4587759144000003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">
      <selection activeCell="G20" sqref="G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JUNE-2011</v>
      </c>
      <c r="Q2" s="598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01/07/11</v>
      </c>
      <c r="H5" s="41" t="str">
        <f>NDPL!H5</f>
        <v>INTIAL READING 01/06/11</v>
      </c>
      <c r="I5" s="41" t="s">
        <v>4</v>
      </c>
      <c r="J5" s="41" t="s">
        <v>5</v>
      </c>
      <c r="K5" s="42" t="s">
        <v>6</v>
      </c>
      <c r="L5" s="43" t="str">
        <f>NDPL!G5</f>
        <v>FINAL READING 01/07/11</v>
      </c>
      <c r="M5" s="41" t="str">
        <f>NDPL!H5</f>
        <v>INTIAL READING 01/06/11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8">
        <v>59515</v>
      </c>
      <c r="H9" s="649">
        <v>62854</v>
      </c>
      <c r="I9" s="378">
        <f>G9-H9</f>
        <v>-3339</v>
      </c>
      <c r="J9" s="378">
        <f>$F9*I9</f>
        <v>-333900</v>
      </c>
      <c r="K9" s="379">
        <f>J9/1000000</f>
        <v>-0.3339</v>
      </c>
      <c r="L9" s="648">
        <v>76714</v>
      </c>
      <c r="M9" s="649">
        <v>76576</v>
      </c>
      <c r="N9" s="378">
        <f>L9-M9</f>
        <v>138</v>
      </c>
      <c r="O9" s="378">
        <f>$F9*N9</f>
        <v>13800</v>
      </c>
      <c r="P9" s="379">
        <f>O9/1000000</f>
        <v>0.0138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8">
        <v>14180</v>
      </c>
      <c r="H10" s="649">
        <v>15134</v>
      </c>
      <c r="I10" s="378">
        <f>G10-H10</f>
        <v>-954</v>
      </c>
      <c r="J10" s="378">
        <f>$F10*I10</f>
        <v>-95400</v>
      </c>
      <c r="K10" s="379">
        <f>J10/1000000</f>
        <v>-0.0954</v>
      </c>
      <c r="L10" s="648">
        <v>999857</v>
      </c>
      <c r="M10" s="649">
        <v>999898</v>
      </c>
      <c r="N10" s="378">
        <f>L10-M10</f>
        <v>-41</v>
      </c>
      <c r="O10" s="378">
        <f>$F10*N10</f>
        <v>-4100</v>
      </c>
      <c r="P10" s="379">
        <f>O10/1000000</f>
        <v>-0.0041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8">
        <v>156747</v>
      </c>
      <c r="H11" s="649">
        <v>152404</v>
      </c>
      <c r="I11" s="378">
        <f>G11-H11</f>
        <v>4343</v>
      </c>
      <c r="J11" s="378">
        <f>$F11*I11</f>
        <v>434300</v>
      </c>
      <c r="K11" s="379">
        <f>J11/1000000</f>
        <v>0.4343</v>
      </c>
      <c r="L11" s="648">
        <v>87477</v>
      </c>
      <c r="M11" s="649">
        <v>86600</v>
      </c>
      <c r="N11" s="378">
        <f>L11-M11</f>
        <v>877</v>
      </c>
      <c r="O11" s="378">
        <f>$F11*N11</f>
        <v>87700</v>
      </c>
      <c r="P11" s="379">
        <f>O11/1000000</f>
        <v>0.0877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8">
        <v>13563</v>
      </c>
      <c r="H12" s="649">
        <v>13396</v>
      </c>
      <c r="I12" s="378">
        <f>G12-H12</f>
        <v>167</v>
      </c>
      <c r="J12" s="378">
        <f>$F12*I12</f>
        <v>167000</v>
      </c>
      <c r="K12" s="379">
        <f>J12/1000000</f>
        <v>0.167</v>
      </c>
      <c r="L12" s="648">
        <v>17162</v>
      </c>
      <c r="M12" s="649">
        <v>16931</v>
      </c>
      <c r="N12" s="378">
        <f>L12-M12</f>
        <v>231</v>
      </c>
      <c r="O12" s="378">
        <f>$F12*N12</f>
        <v>231000</v>
      </c>
      <c r="P12" s="379">
        <f>O12/1000000</f>
        <v>0.231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8">
        <v>993839</v>
      </c>
      <c r="H15" s="649">
        <v>993849</v>
      </c>
      <c r="I15" s="378">
        <f>G15-H15</f>
        <v>-10</v>
      </c>
      <c r="J15" s="378">
        <f>$F15*I15</f>
        <v>5000</v>
      </c>
      <c r="K15" s="379">
        <f>J15/1000000</f>
        <v>0.005</v>
      </c>
      <c r="L15" s="648">
        <v>954428</v>
      </c>
      <c r="M15" s="649">
        <v>957108</v>
      </c>
      <c r="N15" s="378">
        <f>L15-M15</f>
        <v>-2680</v>
      </c>
      <c r="O15" s="378">
        <f>$F15*N15</f>
        <v>1340000</v>
      </c>
      <c r="P15" s="379">
        <f>O15/1000000</f>
        <v>1.34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8">
        <v>994432</v>
      </c>
      <c r="H16" s="649">
        <v>994432</v>
      </c>
      <c r="I16" s="378">
        <f>G16-H16</f>
        <v>0</v>
      </c>
      <c r="J16" s="378">
        <f>$F16*I16</f>
        <v>0</v>
      </c>
      <c r="K16" s="379">
        <f>J16/1000000</f>
        <v>0</v>
      </c>
      <c r="L16" s="648">
        <v>989172</v>
      </c>
      <c r="M16" s="649">
        <v>989216</v>
      </c>
      <c r="N16" s="378">
        <f>L16-M16</f>
        <v>-44</v>
      </c>
      <c r="O16" s="378">
        <f>$F16*N16</f>
        <v>22000</v>
      </c>
      <c r="P16" s="379">
        <f>O16/1000000</f>
        <v>0.022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8">
        <v>999989</v>
      </c>
      <c r="H17" s="649">
        <v>999989</v>
      </c>
      <c r="I17" s="378">
        <f>G17-H17</f>
        <v>0</v>
      </c>
      <c r="J17" s="378">
        <f>$F17*I17</f>
        <v>0</v>
      </c>
      <c r="K17" s="379">
        <f>J17/1000000</f>
        <v>0</v>
      </c>
      <c r="L17" s="648">
        <v>999904</v>
      </c>
      <c r="M17" s="649">
        <v>999895</v>
      </c>
      <c r="N17" s="378">
        <f>L17-M17</f>
        <v>9</v>
      </c>
      <c r="O17" s="378">
        <f>$F17*N17</f>
        <v>2700</v>
      </c>
      <c r="P17" s="379">
        <f>O17/1000000</f>
        <v>0.0027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0.17700000000000007</v>
      </c>
      <c r="L21" s="390"/>
      <c r="M21" s="387"/>
      <c r="N21" s="387"/>
      <c r="O21" s="387"/>
      <c r="P21" s="383">
        <f>SUM(P9:P20)</f>
        <v>1.6931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8">
        <v>956939</v>
      </c>
      <c r="H24" s="649">
        <v>957442</v>
      </c>
      <c r="I24" s="378">
        <f>G24-H24</f>
        <v>-503</v>
      </c>
      <c r="J24" s="378">
        <f>$F24*I24</f>
        <v>-100600</v>
      </c>
      <c r="K24" s="379">
        <f>J24/1000000</f>
        <v>-0.1006</v>
      </c>
      <c r="L24" s="648">
        <v>991129</v>
      </c>
      <c r="M24" s="649">
        <v>990947</v>
      </c>
      <c r="N24" s="378">
        <f>L24-M24</f>
        <v>182</v>
      </c>
      <c r="O24" s="378">
        <f>$F24*N24</f>
        <v>36400</v>
      </c>
      <c r="P24" s="379">
        <f>O24/1000000</f>
        <v>0.0364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8">
        <v>919254</v>
      </c>
      <c r="H25" s="649">
        <v>923511</v>
      </c>
      <c r="I25" s="378">
        <f>G25-H25</f>
        <v>-4257</v>
      </c>
      <c r="J25" s="378">
        <f>$F25*I25</f>
        <v>-425700</v>
      </c>
      <c r="K25" s="379">
        <f>J25/1000000</f>
        <v>-0.4257</v>
      </c>
      <c r="L25" s="648">
        <v>930628</v>
      </c>
      <c r="M25" s="649">
        <v>931113</v>
      </c>
      <c r="N25" s="378">
        <f>L25-M25</f>
        <v>-485</v>
      </c>
      <c r="O25" s="378">
        <f>$F25*N25</f>
        <v>-48500</v>
      </c>
      <c r="P25" s="379">
        <f>O25/1000000</f>
        <v>-0.0485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-0.5263</v>
      </c>
      <c r="L27" s="390"/>
      <c r="M27" s="387"/>
      <c r="N27" s="387"/>
      <c r="O27" s="387"/>
      <c r="P27" s="383">
        <f>SUM(P24:P26)</f>
        <v>-0.0121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8">
        <v>158418</v>
      </c>
      <c r="H30" s="649">
        <v>156727</v>
      </c>
      <c r="I30" s="378">
        <f aca="true" t="shared" si="0" ref="I30:I35">G30-H30</f>
        <v>1691</v>
      </c>
      <c r="J30" s="378">
        <f aca="true" t="shared" si="1" ref="J30:J35">$F30*I30</f>
        <v>338200</v>
      </c>
      <c r="K30" s="379">
        <f aca="true" t="shared" si="2" ref="K30:K35">J30/1000000</f>
        <v>0.3382</v>
      </c>
      <c r="L30" s="648">
        <v>253605</v>
      </c>
      <c r="M30" s="649">
        <v>252703</v>
      </c>
      <c r="N30" s="378">
        <f aca="true" t="shared" si="3" ref="N30:N35">L30-M30</f>
        <v>902</v>
      </c>
      <c r="O30" s="378">
        <f aca="true" t="shared" si="4" ref="O30:O35">$F30*N30</f>
        <v>180400</v>
      </c>
      <c r="P30" s="379">
        <f aca="true" t="shared" si="5" ref="P30:P35">O30/1000000</f>
        <v>0.1804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8">
        <v>41105</v>
      </c>
      <c r="H31" s="649">
        <v>38075</v>
      </c>
      <c r="I31" s="378">
        <f t="shared" si="0"/>
        <v>3030</v>
      </c>
      <c r="J31" s="378">
        <f t="shared" si="1"/>
        <v>606000</v>
      </c>
      <c r="K31" s="379">
        <f t="shared" si="2"/>
        <v>0.606</v>
      </c>
      <c r="L31" s="648">
        <v>39356</v>
      </c>
      <c r="M31" s="649">
        <v>39030</v>
      </c>
      <c r="N31" s="378">
        <f t="shared" si="3"/>
        <v>326</v>
      </c>
      <c r="O31" s="378">
        <f t="shared" si="4"/>
        <v>65200</v>
      </c>
      <c r="P31" s="379">
        <f t="shared" si="5"/>
        <v>0.0652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8">
        <v>49123</v>
      </c>
      <c r="H32" s="649">
        <v>43335</v>
      </c>
      <c r="I32" s="378">
        <f t="shared" si="0"/>
        <v>5788</v>
      </c>
      <c r="J32" s="378">
        <f t="shared" si="1"/>
        <v>578800</v>
      </c>
      <c r="K32" s="379">
        <f t="shared" si="2"/>
        <v>0.5788</v>
      </c>
      <c r="L32" s="648">
        <v>68389</v>
      </c>
      <c r="M32" s="649">
        <v>67774</v>
      </c>
      <c r="N32" s="378">
        <f t="shared" si="3"/>
        <v>615</v>
      </c>
      <c r="O32" s="378">
        <f t="shared" si="4"/>
        <v>61500</v>
      </c>
      <c r="P32" s="379">
        <f t="shared" si="5"/>
        <v>0.0615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8">
        <v>987598</v>
      </c>
      <c r="H33" s="649">
        <v>988696</v>
      </c>
      <c r="I33" s="378">
        <f t="shared" si="0"/>
        <v>-1098</v>
      </c>
      <c r="J33" s="378">
        <f t="shared" si="1"/>
        <v>-1098000</v>
      </c>
      <c r="K33" s="379">
        <f t="shared" si="2"/>
        <v>-1.098</v>
      </c>
      <c r="L33" s="648">
        <v>997679</v>
      </c>
      <c r="M33" s="649">
        <v>997653</v>
      </c>
      <c r="N33" s="378">
        <f t="shared" si="3"/>
        <v>26</v>
      </c>
      <c r="O33" s="378">
        <f t="shared" si="4"/>
        <v>26000</v>
      </c>
      <c r="P33" s="379">
        <f t="shared" si="5"/>
        <v>0.026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8">
        <v>983988</v>
      </c>
      <c r="H34" s="649">
        <v>984490</v>
      </c>
      <c r="I34" s="378">
        <f t="shared" si="0"/>
        <v>-502</v>
      </c>
      <c r="J34" s="378">
        <f t="shared" si="1"/>
        <v>-50200</v>
      </c>
      <c r="K34" s="379">
        <f t="shared" si="2"/>
        <v>-0.0502</v>
      </c>
      <c r="L34" s="648">
        <v>7732</v>
      </c>
      <c r="M34" s="649">
        <v>7811</v>
      </c>
      <c r="N34" s="378">
        <f t="shared" si="3"/>
        <v>-79</v>
      </c>
      <c r="O34" s="378">
        <f t="shared" si="4"/>
        <v>-7900</v>
      </c>
      <c r="P34" s="379">
        <f t="shared" si="5"/>
        <v>-0.0079</v>
      </c>
      <c r="Q34" s="184"/>
    </row>
    <row r="35" spans="1:17" ht="19.5" customHeight="1">
      <c r="A35" s="330">
        <v>15</v>
      </c>
      <c r="B35" s="373" t="s">
        <v>397</v>
      </c>
      <c r="C35" s="371">
        <v>5128400</v>
      </c>
      <c r="D35" s="356" t="s">
        <v>13</v>
      </c>
      <c r="E35" s="364" t="s">
        <v>363</v>
      </c>
      <c r="F35" s="375">
        <v>937.5</v>
      </c>
      <c r="G35" s="648">
        <v>138</v>
      </c>
      <c r="H35" s="649">
        <v>132</v>
      </c>
      <c r="I35" s="378">
        <f t="shared" si="0"/>
        <v>6</v>
      </c>
      <c r="J35" s="378">
        <f t="shared" si="1"/>
        <v>5625</v>
      </c>
      <c r="K35" s="379">
        <f t="shared" si="2"/>
        <v>0.005625</v>
      </c>
      <c r="L35" s="648">
        <v>683</v>
      </c>
      <c r="M35" s="649">
        <v>299</v>
      </c>
      <c r="N35" s="378">
        <f t="shared" si="3"/>
        <v>384</v>
      </c>
      <c r="O35" s="378">
        <f t="shared" si="4"/>
        <v>360000</v>
      </c>
      <c r="P35" s="379">
        <f t="shared" si="5"/>
        <v>0.36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8">
        <v>993737</v>
      </c>
      <c r="H37" s="649">
        <v>994012</v>
      </c>
      <c r="I37" s="378">
        <f>G37-H37</f>
        <v>-275</v>
      </c>
      <c r="J37" s="378">
        <f>$F37*I37</f>
        <v>137500</v>
      </c>
      <c r="K37" s="379">
        <f>J37/1000000</f>
        <v>0.1375</v>
      </c>
      <c r="L37" s="648">
        <v>995847</v>
      </c>
      <c r="M37" s="649">
        <v>995891</v>
      </c>
      <c r="N37" s="378">
        <f>L37-M37</f>
        <v>-44</v>
      </c>
      <c r="O37" s="378">
        <f>$F37*N37</f>
        <v>22000</v>
      </c>
      <c r="P37" s="379">
        <f>O37/1000000</f>
        <v>0.022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8">
        <v>999989</v>
      </c>
      <c r="H38" s="649">
        <v>999989</v>
      </c>
      <c r="I38" s="378">
        <f>G38-H38</f>
        <v>0</v>
      </c>
      <c r="J38" s="378">
        <f>$F38*I38</f>
        <v>0</v>
      </c>
      <c r="K38" s="379">
        <f>J38/1000000</f>
        <v>0</v>
      </c>
      <c r="L38" s="648">
        <v>999904</v>
      </c>
      <c r="M38" s="649">
        <v>999895</v>
      </c>
      <c r="N38" s="378">
        <f>L38-M38</f>
        <v>9</v>
      </c>
      <c r="O38" s="378">
        <f>$F38*N38</f>
        <v>-2700</v>
      </c>
      <c r="P38" s="379">
        <f>O38/1000000</f>
        <v>-0.0027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8">
        <f>SUM(K30:K39)</f>
        <v>0.5179249999999997</v>
      </c>
      <c r="L40" s="391"/>
      <c r="M40" s="392"/>
      <c r="N40" s="392"/>
      <c r="O40" s="392"/>
      <c r="P40" s="384">
        <f>SUM(P30:P39)</f>
        <v>0.7045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0.17700000000000007</v>
      </c>
      <c r="L44" s="394"/>
      <c r="M44" s="394"/>
      <c r="N44" s="394"/>
      <c r="O44" s="394"/>
      <c r="P44" s="395">
        <f>P21</f>
        <v>1.6931</v>
      </c>
    </row>
    <row r="45" spans="2:16" ht="21.75">
      <c r="B45" s="230" t="s">
        <v>350</v>
      </c>
      <c r="K45" s="395">
        <f>K27</f>
        <v>-0.5263</v>
      </c>
      <c r="L45" s="394"/>
      <c r="M45" s="394"/>
      <c r="N45" s="394"/>
      <c r="O45" s="394"/>
      <c r="P45" s="395">
        <f>P27</f>
        <v>-0.0121</v>
      </c>
    </row>
    <row r="46" spans="2:16" ht="21.75">
      <c r="B46" s="230" t="s">
        <v>351</v>
      </c>
      <c r="K46" s="395">
        <f>K40</f>
        <v>0.5179249999999997</v>
      </c>
      <c r="L46" s="394"/>
      <c r="M46" s="394"/>
      <c r="N46" s="394"/>
      <c r="O46" s="394"/>
      <c r="P46" s="622">
        <f>P40</f>
        <v>0.7045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70" zoomScaleNormal="75" zoomScaleSheetLayoutView="70" zoomScalePageLayoutView="0" workbookViewId="0" topLeftCell="C19">
      <selection activeCell="N50" sqref="N5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4" max="4" width="11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15.8515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JUNE-2011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01/07/11</v>
      </c>
      <c r="H5" s="41" t="str">
        <f>NDPL!H5</f>
        <v>INTIAL READING 01/06/11</v>
      </c>
      <c r="I5" s="41" t="s">
        <v>4</v>
      </c>
      <c r="J5" s="41" t="s">
        <v>5</v>
      </c>
      <c r="K5" s="41" t="s">
        <v>6</v>
      </c>
      <c r="L5" s="43" t="str">
        <f>NDPL!G5</f>
        <v>FINAL READING 01/07/11</v>
      </c>
      <c r="M5" s="41" t="str">
        <f>NDPL!H5</f>
        <v>INTIAL READING 01/06/11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60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1" t="s">
        <v>300</v>
      </c>
      <c r="C9" s="662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9">
        <v>1</v>
      </c>
      <c r="B10" s="656" t="s">
        <v>295</v>
      </c>
      <c r="C10" s="657">
        <v>4902497</v>
      </c>
      <c r="D10" s="658" t="s">
        <v>13</v>
      </c>
      <c r="E10" s="148" t="s">
        <v>372</v>
      </c>
      <c r="F10" s="659">
        <v>2000</v>
      </c>
      <c r="G10" s="648">
        <v>6852</v>
      </c>
      <c r="H10" s="649">
        <v>6887</v>
      </c>
      <c r="I10" s="649">
        <f>G10-H10</f>
        <v>-35</v>
      </c>
      <c r="J10" s="649">
        <f>$F10*I10</f>
        <v>-70000</v>
      </c>
      <c r="K10" s="649">
        <f>J10/1000000</f>
        <v>-0.07</v>
      </c>
      <c r="L10" s="648">
        <v>999948</v>
      </c>
      <c r="M10" s="649">
        <v>999947</v>
      </c>
      <c r="N10" s="613">
        <f>L10-M10</f>
        <v>1</v>
      </c>
      <c r="O10" s="613">
        <f>$F10*N10</f>
        <v>2000</v>
      </c>
      <c r="P10" s="615">
        <f>O10/1000000</f>
        <v>0.002</v>
      </c>
      <c r="Q10" s="184"/>
    </row>
    <row r="11" spans="1:17" ht="20.25">
      <c r="A11" s="639">
        <v>2</v>
      </c>
      <c r="B11" s="656" t="s">
        <v>297</v>
      </c>
      <c r="C11" s="657">
        <v>4902498</v>
      </c>
      <c r="D11" s="658" t="s">
        <v>13</v>
      </c>
      <c r="E11" s="148" t="s">
        <v>372</v>
      </c>
      <c r="F11" s="659">
        <v>2000</v>
      </c>
      <c r="G11" s="648">
        <v>6051</v>
      </c>
      <c r="H11" s="649">
        <v>6088</v>
      </c>
      <c r="I11" s="649">
        <f>G11-H11</f>
        <v>-37</v>
      </c>
      <c r="J11" s="649">
        <f>$F11*I11</f>
        <v>-74000</v>
      </c>
      <c r="K11" s="649">
        <f>J11/1000000</f>
        <v>-0.074</v>
      </c>
      <c r="L11" s="648">
        <v>999721</v>
      </c>
      <c r="M11" s="649">
        <v>999719</v>
      </c>
      <c r="N11" s="613">
        <f>L11-M11</f>
        <v>2</v>
      </c>
      <c r="O11" s="613">
        <f>$F11*N11</f>
        <v>4000</v>
      </c>
      <c r="P11" s="615">
        <f>O11/1000000</f>
        <v>0.004</v>
      </c>
      <c r="Q11" s="184"/>
    </row>
    <row r="12" spans="1:17" ht="12.75">
      <c r="A12" s="118"/>
      <c r="B12" s="154"/>
      <c r="C12" s="136"/>
      <c r="D12" s="155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2.75">
      <c r="A13" s="118"/>
      <c r="B13" s="157"/>
      <c r="C13" s="136"/>
      <c r="D13" s="155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2.75">
      <c r="A14" s="118"/>
      <c r="B14" s="154"/>
      <c r="C14" s="136"/>
      <c r="D14" s="155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155"/>
      <c r="E15" s="155"/>
      <c r="F15" s="156"/>
      <c r="G15" s="162"/>
      <c r="H15" s="673" t="s">
        <v>335</v>
      </c>
      <c r="I15" s="650"/>
      <c r="J15" s="378"/>
      <c r="K15" s="651">
        <f>SUM(K10:K11)</f>
        <v>-0.14400000000000002</v>
      </c>
      <c r="L15" s="224"/>
      <c r="M15" s="674" t="s">
        <v>335</v>
      </c>
      <c r="N15" s="652"/>
      <c r="O15" s="644"/>
      <c r="P15" s="653">
        <f>SUM(P10:P11)</f>
        <v>0.006</v>
      </c>
      <c r="Q15" s="184"/>
    </row>
    <row r="16" spans="1:17" ht="18">
      <c r="A16" s="118"/>
      <c r="B16" s="399" t="s">
        <v>12</v>
      </c>
      <c r="C16" s="398"/>
      <c r="D16" s="155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15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381" t="s">
        <v>13</v>
      </c>
      <c r="E18" s="148" t="s">
        <v>372</v>
      </c>
      <c r="F18" s="663">
        <v>1000</v>
      </c>
      <c r="G18" s="648">
        <v>999647</v>
      </c>
      <c r="H18" s="649">
        <v>999660</v>
      </c>
      <c r="I18" s="649">
        <f>G18-H18</f>
        <v>-13</v>
      </c>
      <c r="J18" s="649">
        <f>$F18*I18</f>
        <v>-13000</v>
      </c>
      <c r="K18" s="649">
        <f>J18/1000000</f>
        <v>-0.013</v>
      </c>
      <c r="L18" s="648">
        <v>43636</v>
      </c>
      <c r="M18" s="649">
        <v>43554</v>
      </c>
      <c r="N18" s="613">
        <f>L18-M18</f>
        <v>82</v>
      </c>
      <c r="O18" s="613">
        <f>$F18*N18</f>
        <v>82000</v>
      </c>
      <c r="P18" s="615">
        <f>O18/1000000</f>
        <v>0.082</v>
      </c>
      <c r="Q18" s="184"/>
    </row>
    <row r="19" spans="1:17" ht="20.25">
      <c r="A19" s="332">
        <v>4</v>
      </c>
      <c r="B19" s="397" t="s">
        <v>297</v>
      </c>
      <c r="C19" s="398">
        <v>4902506</v>
      </c>
      <c r="D19" s="381" t="s">
        <v>13</v>
      </c>
      <c r="E19" s="148" t="s">
        <v>372</v>
      </c>
      <c r="F19" s="663">
        <v>1000</v>
      </c>
      <c r="G19" s="648">
        <v>991402</v>
      </c>
      <c r="H19" s="649">
        <v>991408</v>
      </c>
      <c r="I19" s="649">
        <f>G19-H19</f>
        <v>-6</v>
      </c>
      <c r="J19" s="649">
        <f>$F19*I19</f>
        <v>-6000</v>
      </c>
      <c r="K19" s="649">
        <f>J19/1000000</f>
        <v>-0.006</v>
      </c>
      <c r="L19" s="648">
        <v>992037</v>
      </c>
      <c r="M19" s="649">
        <v>991979</v>
      </c>
      <c r="N19" s="613">
        <f>L19-M19</f>
        <v>58</v>
      </c>
      <c r="O19" s="613">
        <f>$F19*N19</f>
        <v>58000</v>
      </c>
      <c r="P19" s="615">
        <f>O19/1000000</f>
        <v>0.058</v>
      </c>
      <c r="Q19" s="184"/>
    </row>
    <row r="20" spans="1:17" ht="12.75">
      <c r="A20" s="118"/>
      <c r="B20" s="157"/>
      <c r="C20" s="136"/>
      <c r="D20" s="155"/>
      <c r="E20" s="155"/>
      <c r="F20" s="156"/>
      <c r="G20" s="162"/>
      <c r="H20" s="163"/>
      <c r="I20" s="81"/>
      <c r="J20" s="81"/>
      <c r="K20" s="83"/>
      <c r="L20" s="224"/>
      <c r="M20" s="81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2"/>
      <c r="M22" s="23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8">
      <c r="A24" s="25"/>
      <c r="B24" s="21"/>
      <c r="C24" s="21"/>
      <c r="D24" s="21"/>
      <c r="E24" s="21"/>
      <c r="F24" s="21"/>
      <c r="G24" s="25"/>
      <c r="H24" s="676" t="s">
        <v>335</v>
      </c>
      <c r="I24" s="675"/>
      <c r="J24" s="542"/>
      <c r="K24" s="654">
        <f>SUM(K18:K19)</f>
        <v>-0.019</v>
      </c>
      <c r="L24" s="25"/>
      <c r="M24" s="676" t="s">
        <v>335</v>
      </c>
      <c r="N24" s="654"/>
      <c r="O24" s="542"/>
      <c r="P24" s="655">
        <f>SUM(P18:P19)</f>
        <v>0.14</v>
      </c>
      <c r="Q24" s="184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25"/>
      <c r="Q25" s="184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41"/>
      <c r="J26" s="32"/>
      <c r="K26" s="242"/>
      <c r="L26" s="31"/>
      <c r="M26" s="32"/>
      <c r="N26" s="241"/>
      <c r="O26" s="32"/>
      <c r="P26" s="242"/>
      <c r="Q26" s="185"/>
    </row>
    <row r="27" ht="13.5" thickTop="1"/>
    <row r="31" spans="1:16" ht="18">
      <c r="A31" s="664" t="s">
        <v>303</v>
      </c>
      <c r="B31" s="227"/>
      <c r="C31" s="227"/>
      <c r="D31" s="227"/>
      <c r="E31" s="227"/>
      <c r="F31" s="227"/>
      <c r="K31" s="164">
        <f>(K15+K24)</f>
        <v>-0.163</v>
      </c>
      <c r="L31" s="165"/>
      <c r="M31" s="165"/>
      <c r="N31" s="165"/>
      <c r="O31" s="165"/>
      <c r="P31" s="164">
        <f>(P15+P24)</f>
        <v>0.14600000000000002</v>
      </c>
    </row>
    <row r="34" spans="1:2" ht="18">
      <c r="A34" s="664" t="s">
        <v>304</v>
      </c>
      <c r="B34" s="664" t="s">
        <v>305</v>
      </c>
    </row>
    <row r="35" spans="1:16" ht="18">
      <c r="A35" s="243"/>
      <c r="B35" s="243"/>
      <c r="H35" s="189" t="s">
        <v>306</v>
      </c>
      <c r="I35" s="227"/>
      <c r="J35" s="189"/>
      <c r="K35" s="339">
        <v>0</v>
      </c>
      <c r="L35" s="339"/>
      <c r="M35" s="339"/>
      <c r="N35" s="339"/>
      <c r="O35" s="339"/>
      <c r="P35" s="339">
        <v>0</v>
      </c>
    </row>
    <row r="36" spans="8:16" ht="18">
      <c r="H36" s="189" t="s">
        <v>307</v>
      </c>
      <c r="I36" s="227"/>
      <c r="J36" s="189"/>
      <c r="K36" s="339">
        <f>BRPL!K17</f>
        <v>0</v>
      </c>
      <c r="L36" s="339"/>
      <c r="M36" s="339"/>
      <c r="N36" s="339"/>
      <c r="O36" s="339"/>
      <c r="P36" s="339">
        <f>BRPL!P17</f>
        <v>0</v>
      </c>
    </row>
    <row r="37" spans="8:16" ht="18">
      <c r="H37" s="189" t="s">
        <v>308</v>
      </c>
      <c r="I37" s="227"/>
      <c r="J37" s="189"/>
      <c r="K37" s="227">
        <f>BYPL!K32</f>
        <v>-0.42000000000000004</v>
      </c>
      <c r="L37" s="227"/>
      <c r="M37" s="665"/>
      <c r="N37" s="227"/>
      <c r="O37" s="227"/>
      <c r="P37" s="227">
        <f>BYPL!P32</f>
        <v>-6.369199999999999</v>
      </c>
    </row>
    <row r="38" spans="8:16" ht="18">
      <c r="H38" s="189" t="s">
        <v>309</v>
      </c>
      <c r="I38" s="227"/>
      <c r="J38" s="189"/>
      <c r="K38" s="227">
        <f>NDMC!K31</f>
        <v>0.073</v>
      </c>
      <c r="L38" s="227"/>
      <c r="M38" s="227"/>
      <c r="N38" s="227"/>
      <c r="O38" s="227"/>
      <c r="P38" s="227">
        <f>NDMC!P31</f>
        <v>4.628399999999999</v>
      </c>
    </row>
    <row r="39" spans="8:16" ht="18">
      <c r="H39" s="189" t="s">
        <v>310</v>
      </c>
      <c r="I39" s="227"/>
      <c r="J39" s="189"/>
      <c r="K39" s="227"/>
      <c r="L39" s="227"/>
      <c r="M39" s="227"/>
      <c r="N39" s="227"/>
      <c r="O39" s="227"/>
      <c r="P39" s="227"/>
    </row>
    <row r="40" spans="8:16" ht="18">
      <c r="H40" s="666" t="s">
        <v>311</v>
      </c>
      <c r="I40" s="189"/>
      <c r="J40" s="189"/>
      <c r="K40" s="189">
        <f>SUM(K35:K39)</f>
        <v>-0.34700000000000003</v>
      </c>
      <c r="L40" s="227"/>
      <c r="M40" s="227"/>
      <c r="N40" s="227"/>
      <c r="O40" s="227"/>
      <c r="P40" s="189">
        <f>SUM(P35:P39)</f>
        <v>-1.7408000000000001</v>
      </c>
    </row>
    <row r="41" spans="8:16" ht="18">
      <c r="H41" s="227"/>
      <c r="I41" s="227"/>
      <c r="J41" s="227"/>
      <c r="K41" s="227"/>
      <c r="L41" s="227"/>
      <c r="M41" s="227"/>
      <c r="N41" s="227"/>
      <c r="O41" s="227"/>
      <c r="P41" s="227"/>
    </row>
    <row r="42" spans="1:16" ht="18">
      <c r="A42" s="664" t="s">
        <v>336</v>
      </c>
      <c r="B42" s="138"/>
      <c r="C42" s="138"/>
      <c r="D42" s="138"/>
      <c r="E42" s="138"/>
      <c r="F42" s="138"/>
      <c r="G42" s="138"/>
      <c r="H42" s="189"/>
      <c r="I42" s="667"/>
      <c r="J42" s="189"/>
      <c r="K42" s="667">
        <f>K31+K40</f>
        <v>-0.51</v>
      </c>
      <c r="L42" s="227"/>
      <c r="M42" s="227"/>
      <c r="N42" s="227"/>
      <c r="O42" s="227"/>
      <c r="P42" s="667">
        <f>P31+P40</f>
        <v>-1.5948000000000002</v>
      </c>
    </row>
    <row r="43" spans="1:10" ht="18">
      <c r="A43" s="189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0" ht="18">
      <c r="A44" s="666" t="s">
        <v>312</v>
      </c>
      <c r="B44" s="189" t="s">
        <v>313</v>
      </c>
      <c r="C44" s="138"/>
      <c r="D44" s="138"/>
      <c r="E44" s="138"/>
      <c r="F44" s="138"/>
      <c r="G44" s="138"/>
      <c r="H44" s="138"/>
      <c r="I44" s="167"/>
      <c r="J44" s="138"/>
    </row>
    <row r="45" spans="1:10" ht="12.75">
      <c r="A45" s="166"/>
      <c r="B45" s="137"/>
      <c r="C45" s="138"/>
      <c r="D45" s="138"/>
      <c r="E45" s="138"/>
      <c r="F45" s="138"/>
      <c r="G45" s="138"/>
      <c r="H45" s="138"/>
      <c r="I45" s="167"/>
      <c r="J45" s="138"/>
    </row>
    <row r="46" spans="1:16" ht="18">
      <c r="A46" s="668" t="s">
        <v>314</v>
      </c>
      <c r="B46" s="669" t="s">
        <v>315</v>
      </c>
      <c r="C46" s="670" t="s">
        <v>316</v>
      </c>
      <c r="D46" s="669"/>
      <c r="E46" s="669"/>
      <c r="F46" s="669"/>
      <c r="G46" s="542">
        <v>27.0383</v>
      </c>
      <c r="H46" s="669" t="s">
        <v>317</v>
      </c>
      <c r="I46" s="669"/>
      <c r="J46" s="671"/>
      <c r="K46" s="669">
        <f>($K$42*G46)/100</f>
        <v>-0.13789533</v>
      </c>
      <c r="L46" s="669"/>
      <c r="M46" s="669"/>
      <c r="N46" s="669"/>
      <c r="O46" s="669"/>
      <c r="P46" s="669">
        <f>($P$42*G46)/100</f>
        <v>-0.43120680840000003</v>
      </c>
    </row>
    <row r="47" spans="1:16" ht="18">
      <c r="A47" s="668" t="s">
        <v>318</v>
      </c>
      <c r="B47" s="669" t="s">
        <v>373</v>
      </c>
      <c r="C47" s="670" t="s">
        <v>316</v>
      </c>
      <c r="D47" s="669"/>
      <c r="E47" s="669"/>
      <c r="F47" s="669"/>
      <c r="G47" s="542">
        <v>42.7361</v>
      </c>
      <c r="H47" s="669" t="s">
        <v>317</v>
      </c>
      <c r="I47" s="669"/>
      <c r="J47" s="671"/>
      <c r="K47" s="669">
        <f>($K$42*G47)/100</f>
        <v>-0.21795411</v>
      </c>
      <c r="L47" s="669"/>
      <c r="M47" s="669"/>
      <c r="N47" s="669"/>
      <c r="O47" s="669"/>
      <c r="P47" s="669">
        <f>($P$42*G47)/100</f>
        <v>-0.6815553228000002</v>
      </c>
    </row>
    <row r="48" spans="1:16" ht="18">
      <c r="A48" s="668" t="s">
        <v>319</v>
      </c>
      <c r="B48" s="669" t="s">
        <v>374</v>
      </c>
      <c r="C48" s="670" t="s">
        <v>316</v>
      </c>
      <c r="D48" s="669"/>
      <c r="E48" s="669"/>
      <c r="F48" s="669"/>
      <c r="G48" s="542">
        <v>23.9584</v>
      </c>
      <c r="H48" s="669" t="s">
        <v>317</v>
      </c>
      <c r="I48" s="669"/>
      <c r="J48" s="671"/>
      <c r="K48" s="669">
        <f>($K$42*G48)/100</f>
        <v>-0.12218784</v>
      </c>
      <c r="L48" s="669"/>
      <c r="M48" s="669"/>
      <c r="N48" s="669"/>
      <c r="O48" s="669"/>
      <c r="P48" s="669">
        <f>($P$42*G48)/100</f>
        <v>-0.3820885632000001</v>
      </c>
    </row>
    <row r="49" spans="1:16" ht="18">
      <c r="A49" s="668" t="s">
        <v>320</v>
      </c>
      <c r="B49" s="669" t="s">
        <v>375</v>
      </c>
      <c r="C49" s="670" t="s">
        <v>316</v>
      </c>
      <c r="D49" s="669"/>
      <c r="E49" s="669"/>
      <c r="F49" s="669"/>
      <c r="G49" s="542">
        <v>5.5195</v>
      </c>
      <c r="H49" s="669" t="s">
        <v>317</v>
      </c>
      <c r="I49" s="669"/>
      <c r="J49" s="671"/>
      <c r="K49" s="669">
        <f>($K$42*G49)/100</f>
        <v>-0.02814945</v>
      </c>
      <c r="L49" s="669"/>
      <c r="M49" s="669"/>
      <c r="N49" s="669"/>
      <c r="O49" s="669"/>
      <c r="P49" s="669">
        <f>($P$42*G49)/100</f>
        <v>-0.08802498600000001</v>
      </c>
    </row>
    <row r="50" spans="1:16" ht="18">
      <c r="A50" s="668" t="s">
        <v>321</v>
      </c>
      <c r="B50" s="669" t="s">
        <v>376</v>
      </c>
      <c r="C50" s="670" t="s">
        <v>316</v>
      </c>
      <c r="D50" s="669"/>
      <c r="E50" s="669"/>
      <c r="F50" s="669"/>
      <c r="G50" s="542">
        <v>0.7478</v>
      </c>
      <c r="H50" s="669" t="s">
        <v>317</v>
      </c>
      <c r="I50" s="669"/>
      <c r="J50" s="671"/>
      <c r="K50" s="669">
        <f>($K$42*G50)/100</f>
        <v>-0.00381378</v>
      </c>
      <c r="L50" s="669"/>
      <c r="M50" s="669"/>
      <c r="N50" s="669"/>
      <c r="O50" s="669"/>
      <c r="P50" s="669">
        <f>($P$42*G50)/100</f>
        <v>-0.011925914400000001</v>
      </c>
    </row>
    <row r="51" spans="6:10" ht="12.75">
      <c r="F51" s="168"/>
      <c r="J51" s="169"/>
    </row>
    <row r="52" spans="1:10" ht="15">
      <c r="A52" s="672" t="s">
        <v>412</v>
      </c>
      <c r="F52" s="168"/>
      <c r="J52" s="169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A1">
      <selection activeCell="K8" sqref="K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389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409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/>
      <c r="I13" s="521">
        <f>NDPL!K157</f>
        <v>-0.05022967000000042</v>
      </c>
      <c r="J13" s="308"/>
      <c r="K13" s="308"/>
      <c r="L13" s="308"/>
      <c r="M13" s="520" t="s">
        <v>370</v>
      </c>
      <c r="N13" s="521">
        <f>NDPL!P157</f>
        <v>7.718206808400001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/>
      <c r="I16" s="521">
        <f>BRPL!K174</f>
        <v>-4.365162482</v>
      </c>
      <c r="J16" s="308"/>
      <c r="K16" s="308"/>
      <c r="L16" s="308"/>
      <c r="M16" s="520" t="s">
        <v>370</v>
      </c>
      <c r="N16" s="521">
        <f>BRPL!P174</f>
        <v>25.489565906800014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/>
      <c r="I19" s="521">
        <f>BYPL!K164</f>
        <v>-4.4987122600000005</v>
      </c>
      <c r="J19" s="308"/>
      <c r="K19" s="308"/>
      <c r="L19" s="308"/>
      <c r="M19" s="520" t="s">
        <v>370</v>
      </c>
      <c r="N19" s="521">
        <f>BYPL!P164</f>
        <v>4.9895885832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NDMC!K75</f>
        <v>7.933649449999999</v>
      </c>
      <c r="J22" s="308"/>
      <c r="K22" s="308"/>
      <c r="L22" s="308"/>
      <c r="M22" s="520" t="s">
        <v>370</v>
      </c>
      <c r="N22" s="521">
        <f>NDMC!P75</f>
        <v>8.013424986000004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0.05781378000000001</v>
      </c>
      <c r="J25" s="308"/>
      <c r="K25" s="308"/>
      <c r="L25" s="308"/>
      <c r="M25" s="520" t="s">
        <v>370</v>
      </c>
      <c r="N25" s="521">
        <f>MES!P58</f>
        <v>2.4587759144000003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/>
      <c r="E39"/>
      <c r="F39"/>
      <c r="I39" s="289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01/07/11</v>
      </c>
      <c r="H2" s="41" t="str">
        <f>NDPL!H5</f>
        <v>INTIAL READING 01/06/11</v>
      </c>
      <c r="I2" s="41" t="s">
        <v>4</v>
      </c>
      <c r="J2" s="41" t="s">
        <v>5</v>
      </c>
      <c r="K2" s="41" t="s">
        <v>6</v>
      </c>
      <c r="L2" s="43" t="str">
        <f>NDPL!G5</f>
        <v>FINAL READING 01/07/11</v>
      </c>
      <c r="M2" s="41" t="str">
        <f>NDPL!H5</f>
        <v>INTIAL READING 01/06/11</v>
      </c>
      <c r="N2" s="41" t="s">
        <v>4</v>
      </c>
      <c r="O2" s="41" t="s">
        <v>5</v>
      </c>
      <c r="P2" s="42" t="s">
        <v>6</v>
      </c>
      <c r="Q2" s="707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989656</v>
      </c>
      <c r="H6" s="453">
        <v>990511</v>
      </c>
      <c r="I6" s="81">
        <f>G6-H6</f>
        <v>-855</v>
      </c>
      <c r="J6" s="81">
        <f>$F6*I6</f>
        <v>-1282500</v>
      </c>
      <c r="K6" s="83">
        <f>J6/1000000</f>
        <v>-1.2825</v>
      </c>
      <c r="L6" s="452">
        <v>981175</v>
      </c>
      <c r="M6" s="453">
        <v>981240</v>
      </c>
      <c r="N6" s="81">
        <f>L6-M6</f>
        <v>-65</v>
      </c>
      <c r="O6" s="81">
        <f>$F6*N6</f>
        <v>-97500</v>
      </c>
      <c r="P6" s="83">
        <f>O6/1000000</f>
        <v>-0.0975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984416</v>
      </c>
      <c r="H7" s="453">
        <v>985145</v>
      </c>
      <c r="I7" s="81">
        <f>G7-H7</f>
        <v>-729</v>
      </c>
      <c r="J7" s="81">
        <f>$F7*I7</f>
        <v>-1093500</v>
      </c>
      <c r="K7" s="83">
        <f>J7/1000000</f>
        <v>-1.0935</v>
      </c>
      <c r="L7" s="452">
        <v>986951</v>
      </c>
      <c r="M7" s="453">
        <v>987344</v>
      </c>
      <c r="N7" s="81">
        <f>L7-M7</f>
        <v>-393</v>
      </c>
      <c r="O7" s="81">
        <f>$F7*N7</f>
        <v>-589500</v>
      </c>
      <c r="P7" s="83">
        <f>O7/1000000</f>
        <v>-0.5895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948838</v>
      </c>
      <c r="H8" s="453">
        <v>949875</v>
      </c>
      <c r="I8" s="81">
        <f>G8-H8</f>
        <v>-1037</v>
      </c>
      <c r="J8" s="81">
        <f>$F8*I8</f>
        <v>-1555500</v>
      </c>
      <c r="K8" s="83">
        <f>J8/1000000</f>
        <v>-1.5555</v>
      </c>
      <c r="L8" s="452">
        <v>970209</v>
      </c>
      <c r="M8" s="453">
        <v>970479</v>
      </c>
      <c r="N8" s="81">
        <f>L8-M8</f>
        <v>-270</v>
      </c>
      <c r="O8" s="81">
        <f>$F8*N8</f>
        <v>-405000</v>
      </c>
      <c r="P8" s="83">
        <f>O8/1000000</f>
        <v>-0.405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-3.9314999999999998</v>
      </c>
      <c r="L12" s="102"/>
      <c r="M12" s="23"/>
      <c r="N12" s="245" t="s">
        <v>335</v>
      </c>
      <c r="O12" s="21"/>
      <c r="P12" s="244">
        <f>SUM(P6:P8)</f>
        <v>-1.092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997005</v>
      </c>
      <c r="H17" s="453">
        <v>996996</v>
      </c>
      <c r="I17" s="81">
        <f>G17-H17</f>
        <v>9</v>
      </c>
      <c r="J17" s="81">
        <f>$F17*I17</f>
        <v>45000</v>
      </c>
      <c r="K17" s="83">
        <f>J17/1000000</f>
        <v>0.045</v>
      </c>
      <c r="L17" s="452">
        <v>37720</v>
      </c>
      <c r="M17" s="453">
        <v>37746</v>
      </c>
      <c r="N17" s="81">
        <f>L17-M17</f>
        <v>-26</v>
      </c>
      <c r="O17" s="81">
        <f>$F17*N17</f>
        <v>-130000</v>
      </c>
      <c r="P17" s="83">
        <f>O17/1000000</f>
        <v>-0.13</v>
      </c>
      <c r="Q17" s="184" t="s">
        <v>396</v>
      </c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999502</v>
      </c>
      <c r="H18" s="453">
        <v>999531</v>
      </c>
      <c r="I18" s="81">
        <f>G18-H18</f>
        <v>-29</v>
      </c>
      <c r="J18" s="81">
        <f>$F18*I18</f>
        <v>-29000</v>
      </c>
      <c r="K18" s="83">
        <f>J18/1000000</f>
        <v>-0.029</v>
      </c>
      <c r="L18" s="452">
        <v>8546</v>
      </c>
      <c r="M18" s="453">
        <v>8740</v>
      </c>
      <c r="N18" s="81">
        <f>L18-M18</f>
        <v>-194</v>
      </c>
      <c r="O18" s="81">
        <f>$F18*N18</f>
        <v>-194000</v>
      </c>
      <c r="P18" s="83">
        <f>O18/1000000</f>
        <v>-0.194</v>
      </c>
      <c r="Q18" s="184" t="s">
        <v>390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978642</v>
      </c>
      <c r="H19" s="453">
        <v>979699</v>
      </c>
      <c r="I19" s="81">
        <f>G19-H19</f>
        <v>-1057</v>
      </c>
      <c r="J19" s="81">
        <f>$F19*I19</f>
        <v>-1057000</v>
      </c>
      <c r="K19" s="83">
        <f>J19/1000000</f>
        <v>-1.057</v>
      </c>
      <c r="L19" s="452">
        <v>992206</v>
      </c>
      <c r="M19" s="453">
        <v>992239</v>
      </c>
      <c r="N19" s="81">
        <f>L19-M19</f>
        <v>-33</v>
      </c>
      <c r="O19" s="81">
        <f>$F19*N19</f>
        <v>-33000</v>
      </c>
      <c r="P19" s="83">
        <f>O19/1000000</f>
        <v>-0.033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-1.041</v>
      </c>
      <c r="L23" s="25"/>
      <c r="M23" s="21"/>
      <c r="N23" s="245" t="s">
        <v>335</v>
      </c>
      <c r="O23" s="21"/>
      <c r="P23" s="244">
        <f>SUM(P17:P19)</f>
        <v>-0.357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2011-07-28T09:55:39Z</cp:lastPrinted>
  <dcterms:created xsi:type="dcterms:W3CDTF">1996-10-14T23:33:28Z</dcterms:created>
  <dcterms:modified xsi:type="dcterms:W3CDTF">2011-07-28T10:07:03Z</dcterms:modified>
  <cp:category/>
  <cp:version/>
  <cp:contentType/>
  <cp:contentStatus/>
</cp:coreProperties>
</file>